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Диагностика!$A$1:$K$50</definedName>
    <definedName name="Print_Area_0" localSheetId="3">'Инвест. проекты'!$A$1:$H$18</definedName>
    <definedName name="Print_Area_0" localSheetId="2">'Расчет ИФО'!$A$1:$I$50</definedName>
    <definedName name="Print_Area_0_0" localSheetId="1">Диагностика!$A$1:$K$50</definedName>
    <definedName name="Print_Area_0_0" localSheetId="3">'Инвест. проекты'!$A$1:$H$18</definedName>
    <definedName name="Print_Area_0_0" localSheetId="2">'Расчет ИФО'!$A$1:$I$50</definedName>
    <definedName name="Print_Area_0_0_0" localSheetId="1">Диагностика!$A$1:$K$50</definedName>
    <definedName name="Print_Area_0_0_0" localSheetId="3">'Инвест. проекты'!$A$1:$H$18</definedName>
    <definedName name="Print_Area_0_0_0" localSheetId="2">'Расчет ИФО'!$A$1:$I$50</definedName>
    <definedName name="Print_Area_0_0_0_0" localSheetId="1">Диагностика!$A$1:$K$50</definedName>
    <definedName name="Print_Area_0_0_0_0" localSheetId="3">'Инвест. проекты'!$A$1:$H$18</definedName>
    <definedName name="Print_Area_0_0_0_0" localSheetId="2">'Расчет ИФО'!$A$1:$I$50</definedName>
    <definedName name="Print_Titles_0" localSheetId="1">Диагностика!$7:$7</definedName>
    <definedName name="Print_Titles_0" localSheetId="2">'Расчет ИФО'!$5:$9</definedName>
    <definedName name="Print_Titles_0_0" localSheetId="1">Диагностика!$7:$7</definedName>
    <definedName name="Print_Titles_0_0" localSheetId="2">'Расчет ИФО'!$5:$9</definedName>
    <definedName name="Print_Titles_0_0_0" localSheetId="1">Диагностика!$7:$7</definedName>
    <definedName name="Print_Titles_0_0_0" localSheetId="2">'Расчет ИФО'!$5:$9</definedName>
    <definedName name="Print_Titles_0_0_0_0" localSheetId="1">Диагностика!$7:$7</definedName>
    <definedName name="Print_Titles_0_0_0_0" localSheetId="2">'Расчет ИФО'!$5:$9</definedName>
    <definedName name="_xlnm.Print_Titles" localSheetId="0">Аналит.отчет!$7:7</definedName>
    <definedName name="_xlnm.Print_Titles" localSheetId="1">Диагностика!$7:$7</definedName>
    <definedName name="_xlnm.Print_Titles" localSheetId="2">'Расчет ИФО'!$5:$9</definedName>
    <definedName name="_xlnm.Print_Area" localSheetId="0">Аналит.отчет!$A$1:$E$165</definedName>
    <definedName name="_xlnm.Print_Area" localSheetId="1">Диагностика!$A$1:$K$50</definedName>
    <definedName name="_xlnm.Print_Area" localSheetId="3">'Инвест. проекты'!$A$1:$H$18</definedName>
    <definedName name="_xlnm.Print_Area" localSheetId="2">'Расчет ИФО'!$A$1:$I$50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7" i="1"/>
  <c r="D124"/>
  <c r="C124"/>
  <c r="I32" i="3"/>
  <c r="I31"/>
  <c r="I30"/>
  <c r="I29"/>
  <c r="I28"/>
  <c r="I27"/>
  <c r="I26"/>
  <c r="I25"/>
  <c r="I23"/>
  <c r="I22"/>
  <c r="I21"/>
  <c r="I20"/>
  <c r="I19"/>
  <c r="I18"/>
  <c r="I17"/>
  <c r="I16"/>
  <c r="I14"/>
  <c r="J24" i="2" l="1"/>
  <c r="J22" s="1"/>
  <c r="J48" s="1"/>
  <c r="H22"/>
  <c r="G22"/>
  <c r="G48"/>
  <c r="K36"/>
  <c r="J36"/>
  <c r="I36"/>
  <c r="H36"/>
  <c r="G36"/>
  <c r="F36"/>
  <c r="E36"/>
  <c r="K32"/>
  <c r="J32"/>
  <c r="I32"/>
  <c r="H32"/>
  <c r="G32"/>
  <c r="F32"/>
  <c r="E32"/>
  <c r="K14"/>
  <c r="J14"/>
  <c r="I14"/>
  <c r="H14"/>
  <c r="G14"/>
  <c r="F14"/>
  <c r="E14"/>
  <c r="K28"/>
  <c r="J28"/>
  <c r="I28"/>
  <c r="H28"/>
  <c r="G28"/>
  <c r="F28"/>
  <c r="E28"/>
  <c r="K24"/>
  <c r="I24"/>
  <c r="F24"/>
  <c r="F22" s="1"/>
  <c r="E24"/>
  <c r="K22"/>
  <c r="I22"/>
  <c r="E22"/>
  <c r="K8"/>
  <c r="J8"/>
  <c r="I8"/>
  <c r="H8"/>
  <c r="G8"/>
  <c r="F8"/>
  <c r="E8"/>
  <c r="D11" i="1"/>
  <c r="C11"/>
  <c r="C9" s="1"/>
  <c r="E11"/>
  <c r="G18" i="4"/>
  <c r="F18"/>
  <c r="I45" i="3"/>
  <c r="H44"/>
  <c r="G44"/>
  <c r="H43"/>
  <c r="H46" s="1"/>
  <c r="G43"/>
  <c r="I42"/>
  <c r="I41"/>
  <c r="I40"/>
  <c r="H38"/>
  <c r="G38"/>
  <c r="I38" s="1"/>
  <c r="I37"/>
  <c r="I36"/>
  <c r="I35"/>
  <c r="H32"/>
  <c r="G32"/>
  <c r="H14"/>
  <c r="H23" s="1"/>
  <c r="H33" s="1"/>
  <c r="G14"/>
  <c r="G23" s="1"/>
  <c r="I48" i="2"/>
  <c r="H48"/>
  <c r="K48"/>
  <c r="E163" i="1"/>
  <c r="E162"/>
  <c r="E161"/>
  <c r="E160"/>
  <c r="E158"/>
  <c r="E157"/>
  <c r="E156"/>
  <c r="E155"/>
  <c r="E154"/>
  <c r="E153"/>
  <c r="E152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0"/>
  <c r="E129"/>
  <c r="E128"/>
  <c r="E126"/>
  <c r="E124"/>
  <c r="E123"/>
  <c r="E122"/>
  <c r="E121"/>
  <c r="E120"/>
  <c r="E119"/>
  <c r="E118"/>
  <c r="E117"/>
  <c r="E116"/>
  <c r="E115"/>
  <c r="E114"/>
  <c r="E113"/>
  <c r="E112"/>
  <c r="E111"/>
  <c r="E110"/>
  <c r="E109"/>
  <c r="D108"/>
  <c r="D106" s="1"/>
  <c r="C108"/>
  <c r="E108" s="1"/>
  <c r="C106"/>
  <c r="C131" s="1"/>
  <c r="E104"/>
  <c r="E103"/>
  <c r="E102"/>
  <c r="E101"/>
  <c r="E100"/>
  <c r="E99"/>
  <c r="E98"/>
  <c r="E97"/>
  <c r="E96"/>
  <c r="E95"/>
  <c r="E94"/>
  <c r="E93"/>
  <c r="E92"/>
  <c r="D91"/>
  <c r="C91"/>
  <c r="C90" s="1"/>
  <c r="E90" s="1"/>
  <c r="D90"/>
  <c r="E89"/>
  <c r="E88"/>
  <c r="E87"/>
  <c r="E86"/>
  <c r="E85"/>
  <c r="E84"/>
  <c r="E83"/>
  <c r="E81"/>
  <c r="E80"/>
  <c r="E79"/>
  <c r="E78"/>
  <c r="E77"/>
  <c r="E76"/>
  <c r="E75"/>
  <c r="E74"/>
  <c r="E73"/>
  <c r="E71"/>
  <c r="E70"/>
  <c r="E69"/>
  <c r="E68"/>
  <c r="E66"/>
  <c r="E64"/>
  <c r="E63"/>
  <c r="E62"/>
  <c r="E61"/>
  <c r="E59"/>
  <c r="E58"/>
  <c r="E56"/>
  <c r="E55"/>
  <c r="E53"/>
  <c r="E52"/>
  <c r="E51"/>
  <c r="E49"/>
  <c r="E48"/>
  <c r="E46"/>
  <c r="E44"/>
  <c r="E43"/>
  <c r="E41"/>
  <c r="E40"/>
  <c r="E38"/>
  <c r="E37"/>
  <c r="E35"/>
  <c r="D34"/>
  <c r="C34"/>
  <c r="D31"/>
  <c r="C31"/>
  <c r="E31" s="1"/>
  <c r="E30"/>
  <c r="E29"/>
  <c r="E28"/>
  <c r="E27"/>
  <c r="E26"/>
  <c r="E25"/>
  <c r="E23"/>
  <c r="E22"/>
  <c r="E21"/>
  <c r="E20"/>
  <c r="E19"/>
  <c r="E18"/>
  <c r="E17"/>
  <c r="E16"/>
  <c r="E15"/>
  <c r="E14"/>
  <c r="E13"/>
  <c r="E12"/>
  <c r="D9"/>
  <c r="D24" s="1"/>
  <c r="E34" l="1"/>
  <c r="I44" i="3"/>
  <c r="I43"/>
  <c r="F48" i="2"/>
  <c r="E48"/>
  <c r="C24" i="1"/>
  <c r="E24" s="1"/>
  <c r="G33" i="3"/>
  <c r="I33" s="1"/>
  <c r="C159" i="1"/>
  <c r="D132"/>
  <c r="D131"/>
  <c r="D159" s="1"/>
  <c r="E91"/>
  <c r="E106"/>
  <c r="C132"/>
  <c r="E132" s="1"/>
  <c r="G46" i="3"/>
  <c r="I46" s="1"/>
  <c r="E9" i="1" l="1"/>
  <c r="E159"/>
  <c r="E131"/>
</calcChain>
</file>

<file path=xl/sharedStrings.xml><?xml version="1.0" encoding="utf-8"?>
<sst xmlns="http://schemas.openxmlformats.org/spreadsheetml/2006/main" count="535" uniqueCount="289">
  <si>
    <t>Квартальный отчет предоставляется на 25 день после отчетного периода, годовой отчет - до 15 февраля</t>
  </si>
  <si>
    <t>Аналитический отчет о социально-экономической ситуации</t>
  </si>
  <si>
    <t>в муниципальном образовании "Тулунский район"</t>
  </si>
  <si>
    <t>за 1 полугодие 2017 года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</si>
  <si>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</si>
  <si>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</si>
  <si>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</si>
  <si>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</si>
  <si>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</si>
  <si>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</si>
  <si>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</si>
  <si>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</si>
  <si>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</si>
  <si>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</si>
  <si>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</si>
  <si>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</si>
  <si>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</si>
  <si>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</si>
  <si>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</si>
  <si>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</si>
  <si>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</si>
  <si>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</si>
  <si>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</si>
  <si>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</si>
  <si>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</si>
  <si>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</si>
  <si>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</si>
  <si>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</si>
  <si>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</si>
  <si>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</si>
  <si>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</si>
  <si>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</si>
  <si>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</si>
  <si>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</si>
  <si>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</si>
  <si>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</si>
  <si>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</si>
  <si>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</si>
  <si>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</si>
  <si>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</si>
  <si>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</si>
  <si>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</si>
  <si>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</si>
  <si>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</si>
  <si>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</si>
  <si>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</si>
  <si>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</si>
  <si>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</si>
  <si>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</si>
  <si>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</si>
  <si>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</si>
  <si>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</si>
  <si>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</si>
  <si>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</si>
  <si>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</si>
  <si>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</si>
  <si>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</si>
  <si>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</si>
  <si>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</si>
  <si>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</si>
  <si>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</si>
  <si>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</si>
  <si>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</si>
  <si>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</si>
  <si>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</si>
  <si>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</si>
  <si>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</si>
  <si>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</si>
  <si>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</si>
  <si>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</si>
  <si>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</si>
  <si>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</si>
  <si>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</si>
  <si>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</si>
  <si>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</si>
  <si>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</si>
  <si>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</si>
  <si>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</si>
  <si>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</si>
  <si>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</si>
  <si>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</si>
  <si>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</si>
  <si>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</si>
  <si>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</si>
  <si>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</si>
  <si>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</si>
  <si>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</si>
  <si>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</si>
  <si>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</si>
  <si>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</si>
  <si>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</si>
  <si>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</si>
  <si>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 xml:space="preserve"> Строительство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</si>
  <si>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</si>
  <si>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</si>
  <si>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</si>
  <si>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</si>
  <si>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</si>
  <si>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</si>
  <si>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</si>
  <si>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</si>
  <si>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</si>
  <si>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</si>
  <si>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</si>
  <si>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>Управление</t>
  </si>
  <si>
    <t>Уровень регистрируемой безработицы(к трудоспособному населению)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</si>
  <si>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</si>
  <si>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</si>
  <si>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</si>
  <si>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</si>
  <si>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</si>
  <si>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</si>
  <si>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</si>
  <si>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</si>
  <si>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</si>
  <si>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</si>
  <si>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</si>
  <si>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</si>
  <si>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r>
      <rPr>
        <b/>
        <sz val="14"/>
        <rFont val="Times New Roman"/>
        <family val="1"/>
        <charset val="204"/>
      </rP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</si>
  <si>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Приложение 1</t>
  </si>
  <si>
    <t>Диагностика состояния экономики и предприятий</t>
  </si>
  <si>
    <t xml:space="preserve"> муниципального образования "Тулунский район"</t>
  </si>
  <si>
    <t xml:space="preserve"> за 1 полугодие 2017 года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</si>
  <si>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</si>
  <si>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</si>
  <si>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</si>
  <si>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</si>
  <si>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</si>
  <si>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</si>
  <si>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</si>
  <si>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</si>
  <si>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</si>
  <si>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</si>
  <si>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</si>
  <si>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ООО "Дельта"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</si>
  <si>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</si>
  <si>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</si>
  <si>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</si>
  <si>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</si>
  <si>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</si>
  <si>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ООО ГГК "Билибино"</t>
  </si>
  <si>
    <t>Обеспечение электрической энергией, газом и паром; кондиционирование воздуха (D) - всего</t>
  </si>
  <si>
    <t>ООО "Теплосервис"</t>
  </si>
  <si>
    <t>МКУ "Обслуживающий центр"</t>
  </si>
  <si>
    <t>Строительство (F) - всего</t>
  </si>
  <si>
    <t>МУП "Агропромэнерго"</t>
  </si>
  <si>
    <t>Торговля оптовая и розничная; ремонт автотранспортных средств и мотоциклов (G) - всего</t>
  </si>
  <si>
    <t>Тулунское Райпо</t>
  </si>
  <si>
    <t>ТППК "Будаговский"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</si>
  <si>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</si>
  <si>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</si>
  <si>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</si>
  <si>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</si>
  <si>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</si>
  <si>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</si>
  <si>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</si>
  <si>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</si>
  <si>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</si>
  <si>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</si>
  <si>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</si>
  <si>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</si>
  <si>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</si>
  <si>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</si>
  <si>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</si>
  <si>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</si>
  <si>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</si>
  <si>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</si>
  <si>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</si>
  <si>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</si>
  <si>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</si>
  <si>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</si>
  <si>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</si>
  <si>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</si>
  <si>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</si>
  <si>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</si>
  <si>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</si>
  <si>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</si>
  <si>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</si>
  <si>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</si>
  <si>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</si>
  <si>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</si>
  <si>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</si>
  <si>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</si>
  <si>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</si>
  <si>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</si>
  <si>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</si>
  <si>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</si>
  <si>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</si>
  <si>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</si>
  <si>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</si>
  <si>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</si>
  <si>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</si>
  <si>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</si>
  <si>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</si>
  <si>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</si>
  <si>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</si>
  <si>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</si>
  <si>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</si>
  <si>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</si>
  <si>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</si>
  <si>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</si>
  <si>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</si>
  <si>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</si>
  <si>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</si>
  <si>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</si>
  <si>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</si>
  <si>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</si>
  <si>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</si>
  <si>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</si>
  <si>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</si>
  <si>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</si>
  <si>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</si>
  <si>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</si>
  <si>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</si>
  <si>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</si>
  <si>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Лесоматериалы хвойных пород,Тысяча плотных кубических метров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</si>
  <si>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</si>
  <si>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</si>
  <si>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</si>
  <si>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</si>
  <si>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</si>
  <si>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</si>
  <si>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</si>
  <si>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</si>
  <si>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</si>
  <si>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109,5*</t>
  </si>
  <si>
    <t>картофель</t>
  </si>
  <si>
    <t>315,2*</t>
  </si>
  <si>
    <t>овощи</t>
  </si>
  <si>
    <t>444*</t>
  </si>
  <si>
    <t>мясо</t>
  </si>
  <si>
    <t>молоко</t>
  </si>
  <si>
    <t>яйца</t>
  </si>
  <si>
    <t>тыс.шт</t>
  </si>
  <si>
    <t>90,8*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</si>
  <si>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</si>
  <si>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</si>
  <si>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</si>
  <si>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</si>
  <si>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</si>
  <si>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</si>
  <si>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</si>
  <si>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</si>
  <si>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</si>
  <si>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</si>
  <si>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</si>
  <si>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</si>
  <si>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</si>
  <si>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</si>
  <si>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Писаревскрое сельское поселение, д. Булюшкина</t>
  </si>
  <si>
    <t>Развитие семеноводческого хозяйства зерновых, зернобобовых культур и однолетних трав в ООО "Урожай"</t>
  </si>
  <si>
    <t>3,8 тыс. тонн семян зерновых культур</t>
  </si>
  <si>
    <t>реализация</t>
  </si>
  <si>
    <t>2.</t>
  </si>
  <si>
    <t>Будаговское сельское поселение, д.Булюшкина</t>
  </si>
  <si>
    <t>3.</t>
  </si>
  <si>
    <t>Гадалейское сельское поселение, с.Гадалей</t>
  </si>
  <si>
    <t>4.</t>
  </si>
  <si>
    <t>Мугунское сельское поселение, д.Новая Деревня</t>
  </si>
  <si>
    <t>Производство рапса в ООО "Парижское"</t>
  </si>
  <si>
    <t>5.</t>
  </si>
  <si>
    <t>Будаговское сельское поселение, д.Килим</t>
  </si>
  <si>
    <t>6.</t>
  </si>
  <si>
    <t>Будаговское сельское поселение, д.Северный Кадуй</t>
  </si>
  <si>
    <t>7.</t>
  </si>
  <si>
    <t>Писаревское сельское поселение, д.Булюшкина</t>
  </si>
  <si>
    <t>Развитие мясного скотоводства на базе ООО "Урожай"</t>
  </si>
  <si>
    <t>ВСЕГО ПО ПРОЕКТУ</t>
  </si>
  <si>
    <t>Добыча полезных ископаемых (B) - всего,</t>
  </si>
  <si>
    <t>ООО "Урожай"</t>
  </si>
  <si>
    <t>Производство зерновых культур в КФХ "Шевцов А.М."</t>
  </si>
  <si>
    <t>Производство зерновых культур в КФХ "Смычков А.В."</t>
  </si>
  <si>
    <t>Развитие семейной животноводческой фермы на базе КФХ "Тюков В.Ю."</t>
  </si>
  <si>
    <t>Развитие семейной животноводческой фермы на базе КФХ "Лысенко С.К."</t>
  </si>
  <si>
    <t>Мощность проекта
 (в соответст. единицах)</t>
  </si>
  <si>
    <t>Лысенко С.К., глава КФХ, тел. 89086643774</t>
  </si>
  <si>
    <t>Шевцов А.М., глава КФХ, тел. 89501393272</t>
  </si>
  <si>
    <t>Зеленков А.В., генеральный директор, тел. 89248278744</t>
  </si>
  <si>
    <t>Гоцман А.В., директор, тел. 89021739480, email: urozai2@yandex.ru</t>
  </si>
  <si>
    <t>Смычков А.В., глава КФХ, тел.: 89041406383</t>
  </si>
  <si>
    <t>Тюков В.Ю., глава КФХ, тел. 89041436250</t>
  </si>
  <si>
    <t>Водоснабжение; водоотведение, организация сбора и утилизации отходов, деятельность по ликвидации загрязнений (Е):</t>
  </si>
  <si>
    <t>Число действующих малых предприятий (с КФХ) - всего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</si>
  <si>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</si>
  <si>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</si>
  <si>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>Уд. вес выручки предприятий малого бизнеса в выручке  в целом по МО (с ИП и КФХ)</t>
  </si>
  <si>
    <t>Тулунский филиал АО "Дорожная служба Иркутской области"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</si>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</sst>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23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1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CCCCCC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166" fontId="21" fillId="0" borderId="0" applyBorder="0" applyProtection="0"/>
  </cellStyleXfs>
  <cellXfs count="15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64" fontId="6" fillId="6" borderId="2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/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14" fillId="5" borderId="0" xfId="0" applyFont="1" applyFill="1"/>
    <xf numFmtId="0" fontId="14" fillId="0" borderId="0" xfId="0" applyFont="1"/>
    <xf numFmtId="0" fontId="6" fillId="5" borderId="0" xfId="0" applyFont="1" applyFill="1"/>
    <xf numFmtId="0" fontId="6" fillId="0" borderId="0" xfId="0" applyFont="1"/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164" fontId="16" fillId="0" borderId="2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64" fontId="14" fillId="0" borderId="3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164" fontId="14" fillId="0" borderId="8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164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164" fontId="14" fillId="0" borderId="7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164" fontId="16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9" fontId="14" fillId="0" borderId="0" xfId="0" applyNumberFormat="1" applyFont="1"/>
    <xf numFmtId="0" fontId="17" fillId="0" borderId="0" xfId="0" applyFont="1"/>
    <xf numFmtId="0" fontId="14" fillId="3" borderId="2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6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 wrapText="1"/>
    </xf>
    <xf numFmtId="2" fontId="14" fillId="6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4" fillId="0" borderId="0" xfId="0" applyFont="1" applyBorder="1"/>
    <xf numFmtId="49" fontId="14" fillId="0" borderId="0" xfId="0" applyNumberFormat="1" applyFont="1" applyBorder="1"/>
    <xf numFmtId="0" fontId="16" fillId="0" borderId="0" xfId="0" applyFont="1" applyAlignment="1">
      <alignment horizontal="right" vertical="center"/>
    </xf>
    <xf numFmtId="0" fontId="14" fillId="5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left" vertical="center" wrapText="1"/>
    </xf>
    <xf numFmtId="1" fontId="16" fillId="0" borderId="19" xfId="0" applyNumberFormat="1" applyFont="1" applyBorder="1" applyAlignment="1">
      <alignment horizontal="center" vertical="center"/>
    </xf>
    <xf numFmtId="0" fontId="22" fillId="0" borderId="0" xfId="0" applyFont="1"/>
    <xf numFmtId="165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2" borderId="2" xfId="0" applyFont="1" applyFill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6" fillId="5" borderId="2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5" borderId="0" xfId="0" applyFont="1" applyFill="1" applyBorder="1" applyAlignment="1">
      <alignment horizontal="justify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tabSelected="1" view="pageBreakPreview" topLeftCell="A139" zoomScale="75" zoomScaleNormal="75" zoomScalePageLayoutView="75" workbookViewId="0">
      <selection activeCell="D155" sqref="D155"/>
    </sheetView>
  </sheetViews>
  <sheetFormatPr defaultRowHeight="12.75"/>
  <cols>
    <col min="1" max="1" width="69.85546875"/>
    <col min="2" max="2" width="15.42578125"/>
    <col min="3" max="3" width="16"/>
    <col min="4" max="4" width="17.5703125"/>
    <col min="5" max="5" width="13.42578125"/>
    <col min="6" max="1025" width="8.5703125"/>
  </cols>
  <sheetData>
    <row r="1" spans="1:5" ht="105" customHeight="1">
      <c r="A1" s="1"/>
      <c r="B1" s="2"/>
      <c r="C1" s="1"/>
      <c r="D1" s="117" t="s">
        <v>0</v>
      </c>
      <c r="E1" s="117"/>
    </row>
    <row r="2" spans="1:5" ht="18">
      <c r="A2" s="2"/>
      <c r="B2" s="2"/>
      <c r="C2" s="1"/>
      <c r="D2" s="118"/>
      <c r="E2" s="118"/>
    </row>
    <row r="3" spans="1:5" ht="24" customHeight="1">
      <c r="A3" s="119" t="s">
        <v>1</v>
      </c>
      <c r="B3" s="119"/>
      <c r="C3" s="119"/>
      <c r="D3" s="119"/>
      <c r="E3" s="119"/>
    </row>
    <row r="4" spans="1:5" ht="20.25" customHeight="1">
      <c r="A4" s="119" t="s">
        <v>2</v>
      </c>
      <c r="B4" s="119"/>
      <c r="C4" s="119"/>
      <c r="D4" s="119"/>
      <c r="E4" s="119"/>
    </row>
    <row r="5" spans="1:5" ht="23.25" customHeight="1">
      <c r="A5" s="119" t="s">
        <v>3</v>
      </c>
      <c r="B5" s="119"/>
      <c r="C5" s="119"/>
      <c r="D5" s="119"/>
      <c r="E5" s="119"/>
    </row>
    <row r="6" spans="1:5" ht="18">
      <c r="A6" s="122"/>
      <c r="B6" s="122"/>
      <c r="C6" s="122"/>
      <c r="D6" s="122"/>
      <c r="E6" s="122"/>
    </row>
    <row r="7" spans="1:5" ht="111" customHeight="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</row>
    <row r="8" spans="1:5" ht="18.75" customHeight="1">
      <c r="A8" s="120" t="s">
        <v>9</v>
      </c>
      <c r="B8" s="120"/>
      <c r="C8" s="120"/>
      <c r="D8" s="120"/>
      <c r="E8" s="120"/>
    </row>
    <row r="9" spans="1:5" ht="39">
      <c r="A9" s="4" t="s">
        <v>10</v>
      </c>
      <c r="B9" s="5" t="s">
        <v>11</v>
      </c>
      <c r="C9" s="6">
        <f>SUM(C15:C23)+C11</f>
        <v>3169.1</v>
      </c>
      <c r="D9" s="6">
        <f>SUM(D15:D23)+D11</f>
        <v>2862.8999999999996</v>
      </c>
      <c r="E9" s="6">
        <f>C9/D9*100</f>
        <v>110.69544867092809</v>
      </c>
    </row>
    <row r="10" spans="1:5" ht="18.75">
      <c r="A10" s="7" t="s">
        <v>12</v>
      </c>
      <c r="B10" s="8"/>
      <c r="C10" s="8"/>
      <c r="D10" s="8"/>
      <c r="E10" s="9"/>
    </row>
    <row r="11" spans="1:5" ht="41.25" customHeight="1">
      <c r="A11" s="10" t="s">
        <v>13</v>
      </c>
      <c r="B11" s="8" t="s">
        <v>11</v>
      </c>
      <c r="C11" s="9">
        <f>SUM(C12:C14)</f>
        <v>207.6</v>
      </c>
      <c r="D11" s="9">
        <f>SUM(D12:D14)</f>
        <v>218.2</v>
      </c>
      <c r="E11" s="9">
        <f t="shared" ref="E11:E31" si="0">C11/D11*100</f>
        <v>95.14207149404217</v>
      </c>
    </row>
    <row r="12" spans="1:5" ht="42.75" customHeight="1">
      <c r="A12" s="10" t="s">
        <v>14</v>
      </c>
      <c r="B12" s="8" t="s">
        <v>11</v>
      </c>
      <c r="C12" s="9">
        <v>197.5</v>
      </c>
      <c r="D12" s="9">
        <v>200.6</v>
      </c>
      <c r="E12" s="9">
        <f t="shared" si="0"/>
        <v>98.454636091724822</v>
      </c>
    </row>
    <row r="13" spans="1:5" ht="20.25" customHeight="1">
      <c r="A13" s="10" t="s">
        <v>15</v>
      </c>
      <c r="B13" s="8" t="s">
        <v>11</v>
      </c>
      <c r="C13" s="9">
        <v>10.1</v>
      </c>
      <c r="D13" s="9">
        <v>17.600000000000001</v>
      </c>
      <c r="E13" s="9">
        <f t="shared" si="0"/>
        <v>57.386363636363626</v>
      </c>
    </row>
    <row r="14" spans="1:5" ht="18.75">
      <c r="A14" s="10" t="s">
        <v>16</v>
      </c>
      <c r="B14" s="8" t="s">
        <v>11</v>
      </c>
      <c r="C14" s="9">
        <v>0</v>
      </c>
      <c r="D14" s="9">
        <v>0</v>
      </c>
      <c r="E14" s="9" t="e">
        <f t="shared" si="0"/>
        <v>#DIV/0!</v>
      </c>
    </row>
    <row r="15" spans="1:5" ht="18.75">
      <c r="A15" s="10" t="s">
        <v>17</v>
      </c>
      <c r="B15" s="8" t="s">
        <v>11</v>
      </c>
      <c r="C15" s="9">
        <v>2503.6999999999998</v>
      </c>
      <c r="D15" s="9">
        <v>2278</v>
      </c>
      <c r="E15" s="9">
        <f t="shared" si="0"/>
        <v>109.90781387181738</v>
      </c>
    </row>
    <row r="16" spans="1:5" ht="18.75">
      <c r="A16" s="10" t="s">
        <v>18</v>
      </c>
      <c r="B16" s="8" t="s">
        <v>11</v>
      </c>
      <c r="C16" s="9">
        <v>0</v>
      </c>
      <c r="D16" s="9">
        <v>0</v>
      </c>
      <c r="E16" s="9" t="e">
        <f t="shared" si="0"/>
        <v>#DIV/0!</v>
      </c>
    </row>
    <row r="17" spans="1:5" ht="40.5" customHeight="1">
      <c r="A17" s="10" t="s">
        <v>19</v>
      </c>
      <c r="B17" s="8" t="s">
        <v>11</v>
      </c>
      <c r="C17" s="9">
        <v>2.5</v>
      </c>
      <c r="D17" s="9">
        <v>2</v>
      </c>
      <c r="E17" s="9">
        <f t="shared" si="0"/>
        <v>125</v>
      </c>
    </row>
    <row r="18" spans="1:5" ht="41.25" customHeight="1">
      <c r="A18" s="10" t="s">
        <v>20</v>
      </c>
      <c r="B18" s="8" t="s">
        <v>11</v>
      </c>
      <c r="C18" s="9">
        <v>0</v>
      </c>
      <c r="D18" s="9">
        <v>0</v>
      </c>
      <c r="E18" s="9" t="e">
        <f t="shared" si="0"/>
        <v>#DIV/0!</v>
      </c>
    </row>
    <row r="19" spans="1:5" ht="18.75">
      <c r="A19" s="10" t="s">
        <v>21</v>
      </c>
      <c r="B19" s="8" t="s">
        <v>11</v>
      </c>
      <c r="C19" s="9">
        <v>96.8</v>
      </c>
      <c r="D19" s="9">
        <v>65.3</v>
      </c>
      <c r="E19" s="9">
        <f t="shared" si="0"/>
        <v>148.23889739663093</v>
      </c>
    </row>
    <row r="20" spans="1:5" ht="37.5">
      <c r="A20" s="10" t="s">
        <v>22</v>
      </c>
      <c r="B20" s="8" t="s">
        <v>11</v>
      </c>
      <c r="C20" s="9">
        <v>329.3</v>
      </c>
      <c r="D20" s="9">
        <v>283.7</v>
      </c>
      <c r="E20" s="9">
        <f t="shared" si="0"/>
        <v>116.07331688403244</v>
      </c>
    </row>
    <row r="21" spans="1:5" ht="18.75">
      <c r="A21" s="10" t="s">
        <v>23</v>
      </c>
      <c r="B21" s="8" t="s">
        <v>11</v>
      </c>
      <c r="C21" s="9">
        <v>0</v>
      </c>
      <c r="D21" s="9">
        <v>0</v>
      </c>
      <c r="E21" s="9" t="e">
        <f t="shared" si="0"/>
        <v>#DIV/0!</v>
      </c>
    </row>
    <row r="22" spans="1:5" ht="18.75">
      <c r="A22" s="10" t="s">
        <v>24</v>
      </c>
      <c r="B22" s="8" t="s">
        <v>11</v>
      </c>
      <c r="C22" s="9">
        <v>0</v>
      </c>
      <c r="D22" s="9">
        <v>0</v>
      </c>
      <c r="E22" s="9" t="e">
        <f t="shared" si="0"/>
        <v>#DIV/0!</v>
      </c>
    </row>
    <row r="23" spans="1:5" ht="18.75">
      <c r="A23" s="10" t="s">
        <v>25</v>
      </c>
      <c r="B23" s="8" t="s">
        <v>11</v>
      </c>
      <c r="C23" s="9">
        <v>29.2</v>
      </c>
      <c r="D23" s="9">
        <v>15.7</v>
      </c>
      <c r="E23" s="9">
        <f t="shared" si="0"/>
        <v>185.98726114649682</v>
      </c>
    </row>
    <row r="24" spans="1:5" ht="39">
      <c r="A24" s="4" t="s">
        <v>26</v>
      </c>
      <c r="B24" s="5" t="s">
        <v>27</v>
      </c>
      <c r="C24" s="6">
        <f>C9/C83</f>
        <v>124.10808693949481</v>
      </c>
      <c r="D24" s="6">
        <f>D9/D83</f>
        <v>110.94791505192993</v>
      </c>
      <c r="E24" s="6">
        <f t="shared" si="0"/>
        <v>111.86157656176341</v>
      </c>
    </row>
    <row r="25" spans="1:5" ht="19.5">
      <c r="A25" s="4" t="s">
        <v>28</v>
      </c>
      <c r="B25" s="5" t="s">
        <v>11</v>
      </c>
      <c r="C25" s="6">
        <v>87.3</v>
      </c>
      <c r="D25" s="6">
        <v>82.3</v>
      </c>
      <c r="E25" s="6">
        <f t="shared" si="0"/>
        <v>106.07533414337789</v>
      </c>
    </row>
    <row r="26" spans="1:5" ht="19.5">
      <c r="A26" s="4" t="s">
        <v>29</v>
      </c>
      <c r="B26" s="5" t="s">
        <v>11</v>
      </c>
      <c r="C26" s="6">
        <v>10.3</v>
      </c>
      <c r="D26" s="6">
        <v>8.6999999999999993</v>
      </c>
      <c r="E26" s="6">
        <f t="shared" si="0"/>
        <v>118.39080459770118</v>
      </c>
    </row>
    <row r="27" spans="1:5" ht="19.5">
      <c r="A27" s="4" t="s">
        <v>30</v>
      </c>
      <c r="B27" s="5" t="s">
        <v>31</v>
      </c>
      <c r="C27" s="6">
        <v>96.5</v>
      </c>
      <c r="D27" s="6">
        <v>93.5</v>
      </c>
      <c r="E27" s="6">
        <f t="shared" si="0"/>
        <v>103.20855614973262</v>
      </c>
    </row>
    <row r="28" spans="1:5" ht="19.5">
      <c r="A28" s="4" t="s">
        <v>32</v>
      </c>
      <c r="B28" s="5" t="s">
        <v>31</v>
      </c>
      <c r="C28" s="6">
        <v>3.5</v>
      </c>
      <c r="D28" s="6">
        <v>6.5</v>
      </c>
      <c r="E28" s="6">
        <f t="shared" si="0"/>
        <v>53.846153846153847</v>
      </c>
    </row>
    <row r="29" spans="1:5" ht="64.5" customHeight="1">
      <c r="A29" s="4" t="s">
        <v>33</v>
      </c>
      <c r="B29" s="5" t="s">
        <v>11</v>
      </c>
      <c r="C29" s="6">
        <v>111.6</v>
      </c>
      <c r="D29" s="6">
        <v>104.9</v>
      </c>
      <c r="E29" s="6">
        <f t="shared" si="0"/>
        <v>106.38703527168731</v>
      </c>
    </row>
    <row r="30" spans="1:5" ht="60.75" customHeight="1">
      <c r="A30" s="4" t="s">
        <v>34</v>
      </c>
      <c r="B30" s="5" t="s">
        <v>11</v>
      </c>
      <c r="C30" s="6">
        <v>114.9</v>
      </c>
      <c r="D30" s="6">
        <v>107</v>
      </c>
      <c r="E30" s="6">
        <f t="shared" si="0"/>
        <v>107.38317757009345</v>
      </c>
    </row>
    <row r="31" spans="1:5" ht="58.5">
      <c r="A31" s="4" t="s">
        <v>35</v>
      </c>
      <c r="B31" s="5" t="s">
        <v>27</v>
      </c>
      <c r="C31" s="6">
        <f>C30/C83</f>
        <v>4.499706285490503</v>
      </c>
      <c r="D31" s="6">
        <f>D30/D83</f>
        <v>4.146643931173462</v>
      </c>
      <c r="E31" s="6">
        <f t="shared" si="0"/>
        <v>108.51441214093171</v>
      </c>
    </row>
    <row r="32" spans="1:5" ht="18.75" customHeight="1">
      <c r="A32" s="123" t="s">
        <v>36</v>
      </c>
      <c r="B32" s="123"/>
      <c r="C32" s="123"/>
      <c r="D32" s="123"/>
      <c r="E32" s="123"/>
    </row>
    <row r="33" spans="1:6" ht="18.75">
      <c r="A33" s="11" t="s">
        <v>37</v>
      </c>
      <c r="B33" s="12"/>
      <c r="C33" s="12"/>
      <c r="D33" s="12"/>
      <c r="E33" s="12"/>
    </row>
    <row r="34" spans="1:6" ht="37.5">
      <c r="A34" s="13" t="s">
        <v>38</v>
      </c>
      <c r="B34" s="14" t="s">
        <v>11</v>
      </c>
      <c r="C34" s="15">
        <f>C37+C40+C42+C45</f>
        <v>2472</v>
      </c>
      <c r="D34" s="15">
        <f>D37+D40+D42+D45</f>
        <v>2278</v>
      </c>
      <c r="E34" s="15">
        <f>C34/D34*100</f>
        <v>108.51624231782264</v>
      </c>
    </row>
    <row r="35" spans="1:6" ht="18.75">
      <c r="A35" s="13" t="s">
        <v>39</v>
      </c>
      <c r="B35" s="14" t="s">
        <v>31</v>
      </c>
      <c r="C35" s="14">
        <v>102.5</v>
      </c>
      <c r="D35" s="14">
        <v>98.9</v>
      </c>
      <c r="E35" s="16">
        <f>C35/D35*100</f>
        <v>103.64004044489383</v>
      </c>
    </row>
    <row r="36" spans="1:6" ht="18.75">
      <c r="A36" s="17" t="s">
        <v>40</v>
      </c>
      <c r="B36" s="8"/>
      <c r="C36" s="8"/>
      <c r="D36" s="8"/>
      <c r="E36" s="18"/>
    </row>
    <row r="37" spans="1:6" ht="37.5">
      <c r="A37" s="19" t="s">
        <v>41</v>
      </c>
      <c r="B37" s="14" t="s">
        <v>11</v>
      </c>
      <c r="C37" s="15">
        <v>2472</v>
      </c>
      <c r="D37" s="15">
        <v>2278</v>
      </c>
      <c r="E37" s="15">
        <f>C37/D37*100</f>
        <v>108.51624231782264</v>
      </c>
    </row>
    <row r="38" spans="1:6" ht="18.75">
      <c r="A38" s="19" t="s">
        <v>42</v>
      </c>
      <c r="B38" s="14" t="s">
        <v>31</v>
      </c>
      <c r="C38" s="14">
        <v>102.5</v>
      </c>
      <c r="D38" s="14">
        <v>99.5</v>
      </c>
      <c r="E38" s="16">
        <f>C38/D38*100</f>
        <v>103.01507537688441</v>
      </c>
    </row>
    <row r="39" spans="1:6" ht="18.75">
      <c r="A39" s="17" t="s">
        <v>43</v>
      </c>
      <c r="B39" s="8"/>
      <c r="C39" s="8"/>
      <c r="D39" s="8"/>
      <c r="E39" s="9"/>
    </row>
    <row r="40" spans="1:6" ht="37.5">
      <c r="A40" s="19" t="s">
        <v>41</v>
      </c>
      <c r="B40" s="8" t="s">
        <v>11</v>
      </c>
      <c r="C40" s="9">
        <v>0</v>
      </c>
      <c r="D40" s="9">
        <v>0</v>
      </c>
      <c r="E40" s="9" t="e">
        <f>C40/D40*100</f>
        <v>#DIV/0!</v>
      </c>
    </row>
    <row r="41" spans="1:6" ht="18.75">
      <c r="A41" s="19" t="s">
        <v>42</v>
      </c>
      <c r="B41" s="8" t="s">
        <v>31</v>
      </c>
      <c r="C41" s="9">
        <v>0</v>
      </c>
      <c r="D41" s="9">
        <v>0</v>
      </c>
      <c r="E41" s="9" t="e">
        <f>C41/D41*100</f>
        <v>#DIV/0!</v>
      </c>
    </row>
    <row r="42" spans="1:6" ht="37.5">
      <c r="A42" s="17" t="s">
        <v>44</v>
      </c>
      <c r="B42" s="8"/>
      <c r="C42" s="8"/>
      <c r="D42" s="8"/>
      <c r="E42" s="9"/>
    </row>
    <row r="43" spans="1:6" ht="37.5">
      <c r="A43" s="19" t="s">
        <v>45</v>
      </c>
      <c r="B43" s="14" t="s">
        <v>11</v>
      </c>
      <c r="C43" s="14">
        <v>2.5</v>
      </c>
      <c r="D43" s="15">
        <v>2</v>
      </c>
      <c r="E43" s="15">
        <f>C43/D43*100</f>
        <v>125</v>
      </c>
    </row>
    <row r="44" spans="1:6" ht="18.75">
      <c r="A44" s="19" t="s">
        <v>42</v>
      </c>
      <c r="B44" s="14" t="s">
        <v>31</v>
      </c>
      <c r="C44" s="14" t="s">
        <v>47</v>
      </c>
      <c r="D44" s="14" t="s">
        <v>47</v>
      </c>
      <c r="E44" s="16" t="e">
        <f>C44/D44*100</f>
        <v>#VALUE!</v>
      </c>
      <c r="F44" s="115"/>
    </row>
    <row r="45" spans="1:6" ht="56.25">
      <c r="A45" s="17" t="s">
        <v>281</v>
      </c>
      <c r="B45" s="8"/>
      <c r="C45" s="8"/>
      <c r="D45" s="8"/>
      <c r="E45" s="8"/>
    </row>
    <row r="46" spans="1:6" ht="37.5">
      <c r="A46" s="19" t="s">
        <v>45</v>
      </c>
      <c r="B46" s="14" t="s">
        <v>11</v>
      </c>
      <c r="C46" s="15">
        <v>0</v>
      </c>
      <c r="D46" s="15">
        <v>0</v>
      </c>
      <c r="E46" s="15" t="e">
        <f>C46/D46*100</f>
        <v>#DIV/0!</v>
      </c>
    </row>
    <row r="47" spans="1:6" ht="37.5">
      <c r="A47" s="17" t="s">
        <v>46</v>
      </c>
      <c r="B47" s="20"/>
      <c r="C47" s="8"/>
      <c r="D47" s="8"/>
      <c r="E47" s="8"/>
    </row>
    <row r="48" spans="1:6" ht="21.75" customHeight="1">
      <c r="A48" s="21" t="s">
        <v>283</v>
      </c>
      <c r="B48" s="14" t="s">
        <v>11</v>
      </c>
      <c r="C48" s="14">
        <v>58.4</v>
      </c>
      <c r="D48" s="15">
        <v>61</v>
      </c>
      <c r="E48" s="15">
        <f>C48/D48*100</f>
        <v>95.73770491803279</v>
      </c>
    </row>
    <row r="49" spans="1:6" ht="37.5">
      <c r="A49" s="21" t="s">
        <v>284</v>
      </c>
      <c r="B49" s="14" t="s">
        <v>31</v>
      </c>
      <c r="C49" s="14">
        <v>110.9</v>
      </c>
      <c r="D49" s="14">
        <v>95.9</v>
      </c>
      <c r="E49" s="16">
        <f>C49/D49*100</f>
        <v>115.6412930135558</v>
      </c>
    </row>
    <row r="50" spans="1:6" ht="18.75">
      <c r="A50" s="17" t="s">
        <v>48</v>
      </c>
      <c r="B50" s="20"/>
      <c r="C50" s="8"/>
      <c r="D50" s="8"/>
      <c r="E50" s="8"/>
    </row>
    <row r="51" spans="1:6" ht="18.75">
      <c r="A51" s="21" t="s">
        <v>49</v>
      </c>
      <c r="B51" s="14" t="s">
        <v>11</v>
      </c>
      <c r="C51" s="14">
        <v>97.7</v>
      </c>
      <c r="D51" s="14">
        <v>63.9</v>
      </c>
      <c r="E51" s="15">
        <f>C51/D51*100</f>
        <v>152.89514866979655</v>
      </c>
    </row>
    <row r="52" spans="1:6" ht="18.75">
      <c r="A52" s="21" t="s">
        <v>50</v>
      </c>
      <c r="B52" s="14" t="s">
        <v>51</v>
      </c>
      <c r="C52" s="15">
        <v>0</v>
      </c>
      <c r="D52" s="15">
        <v>0</v>
      </c>
      <c r="E52" s="15" t="e">
        <f>C52/D52*100</f>
        <v>#DIV/0!</v>
      </c>
    </row>
    <row r="53" spans="1:6" ht="18.75">
      <c r="A53" s="21" t="s">
        <v>52</v>
      </c>
      <c r="B53" s="14" t="s">
        <v>51</v>
      </c>
      <c r="C53" s="15">
        <v>0</v>
      </c>
      <c r="D53" s="15">
        <v>0</v>
      </c>
      <c r="E53" s="15" t="e">
        <f>C53/D53*100</f>
        <v>#DIV/0!</v>
      </c>
    </row>
    <row r="54" spans="1:6" ht="18.75">
      <c r="A54" s="22" t="s">
        <v>53</v>
      </c>
      <c r="B54" s="20"/>
      <c r="C54" s="8"/>
      <c r="D54" s="8"/>
      <c r="E54" s="8"/>
    </row>
    <row r="55" spans="1:6" ht="18.75">
      <c r="A55" s="23" t="s">
        <v>54</v>
      </c>
      <c r="B55" s="14" t="s">
        <v>55</v>
      </c>
      <c r="C55" s="15">
        <v>0</v>
      </c>
      <c r="D55" s="15">
        <v>0</v>
      </c>
      <c r="E55" s="15" t="e">
        <f>C55/D55*100</f>
        <v>#DIV/0!</v>
      </c>
      <c r="F55" s="115"/>
    </row>
    <row r="56" spans="1:6" ht="19.5" customHeight="1">
      <c r="A56" s="23" t="s">
        <v>56</v>
      </c>
      <c r="B56" s="14" t="s">
        <v>57</v>
      </c>
      <c r="C56" s="15">
        <v>0</v>
      </c>
      <c r="D56" s="15">
        <v>0</v>
      </c>
      <c r="E56" s="15" t="e">
        <f>C56/D56*100</f>
        <v>#DIV/0!</v>
      </c>
    </row>
    <row r="57" spans="1:6" ht="37.5">
      <c r="A57" s="17" t="s">
        <v>58</v>
      </c>
      <c r="B57" s="20"/>
      <c r="C57" s="8"/>
      <c r="D57" s="8"/>
      <c r="E57" s="8"/>
    </row>
    <row r="58" spans="1:6" ht="18.75">
      <c r="A58" s="21" t="s">
        <v>59</v>
      </c>
      <c r="B58" s="14" t="s">
        <v>11</v>
      </c>
      <c r="C58" s="14">
        <v>329.3</v>
      </c>
      <c r="D58" s="14">
        <v>283.7</v>
      </c>
      <c r="E58" s="15">
        <f>C58/D58*100</f>
        <v>116.07331688403244</v>
      </c>
    </row>
    <row r="59" spans="1:6" ht="18.75">
      <c r="A59" s="21" t="s">
        <v>60</v>
      </c>
      <c r="B59" s="14" t="s">
        <v>31</v>
      </c>
      <c r="C59" s="14">
        <v>109.5</v>
      </c>
      <c r="D59" s="14">
        <v>93.8</v>
      </c>
      <c r="E59" s="16">
        <f>C59/D59*100</f>
        <v>116.73773987206823</v>
      </c>
      <c r="F59" s="115"/>
    </row>
    <row r="60" spans="1:6" ht="18.75">
      <c r="A60" s="17" t="s">
        <v>61</v>
      </c>
      <c r="B60" s="20"/>
      <c r="C60" s="8"/>
      <c r="D60" s="8"/>
      <c r="E60" s="8"/>
    </row>
    <row r="61" spans="1:6" ht="22.5" customHeight="1">
      <c r="A61" s="21" t="s">
        <v>282</v>
      </c>
      <c r="B61" s="14" t="s">
        <v>62</v>
      </c>
      <c r="C61" s="14">
        <v>86</v>
      </c>
      <c r="D61" s="14">
        <v>88</v>
      </c>
      <c r="E61" s="15">
        <f>C61/D61*100</f>
        <v>97.727272727272734</v>
      </c>
      <c r="F61" s="115"/>
    </row>
    <row r="62" spans="1:6" ht="37.5">
      <c r="A62" s="21" t="s">
        <v>285</v>
      </c>
      <c r="B62" s="14" t="s">
        <v>31</v>
      </c>
      <c r="C62" s="14">
        <v>17.899999999999999</v>
      </c>
      <c r="D62" s="14">
        <v>17.3</v>
      </c>
      <c r="E62" s="16">
        <f>C62/D62*100</f>
        <v>103.46820809248554</v>
      </c>
      <c r="F62" s="115"/>
    </row>
    <row r="63" spans="1:6" ht="19.5">
      <c r="A63" s="4" t="s">
        <v>63</v>
      </c>
      <c r="B63" s="5" t="s">
        <v>27</v>
      </c>
      <c r="C63" s="5" t="s">
        <v>47</v>
      </c>
      <c r="D63" s="5" t="s">
        <v>47</v>
      </c>
      <c r="E63" s="15" t="e">
        <f>C63/D63*100</f>
        <v>#VALUE!</v>
      </c>
    </row>
    <row r="64" spans="1:6" ht="18.75">
      <c r="A64" s="8" t="s">
        <v>64</v>
      </c>
      <c r="B64" s="8" t="s">
        <v>27</v>
      </c>
      <c r="C64" s="8" t="s">
        <v>47</v>
      </c>
      <c r="D64" s="8" t="s">
        <v>47</v>
      </c>
      <c r="E64" s="15" t="e">
        <f>C64/D64*100</f>
        <v>#VALUE!</v>
      </c>
    </row>
    <row r="65" spans="1:5" ht="18.75" customHeight="1">
      <c r="A65" s="120" t="s">
        <v>65</v>
      </c>
      <c r="B65" s="120"/>
      <c r="C65" s="120"/>
      <c r="D65" s="120"/>
      <c r="E65" s="120"/>
    </row>
    <row r="66" spans="1:5" ht="78">
      <c r="A66" s="4" t="s">
        <v>66</v>
      </c>
      <c r="B66" s="5" t="s">
        <v>67</v>
      </c>
      <c r="C66" s="6"/>
      <c r="D66" s="6"/>
      <c r="E66" s="15" t="e">
        <f>C66/D66*100</f>
        <v>#DIV/0!</v>
      </c>
    </row>
    <row r="67" spans="1:5" ht="19.5">
      <c r="A67" s="4" t="s">
        <v>68</v>
      </c>
      <c r="B67" s="24"/>
      <c r="C67" s="6"/>
      <c r="D67" s="6"/>
      <c r="E67" s="5"/>
    </row>
    <row r="68" spans="1:5" ht="18.75">
      <c r="A68" s="10" t="s">
        <v>69</v>
      </c>
      <c r="B68" s="8" t="s">
        <v>70</v>
      </c>
      <c r="C68" s="9"/>
      <c r="D68" s="9"/>
      <c r="E68" s="9" t="e">
        <f>C68/D68*100</f>
        <v>#DIV/0!</v>
      </c>
    </row>
    <row r="69" spans="1:5" ht="18.75">
      <c r="A69" s="8" t="s">
        <v>71</v>
      </c>
      <c r="B69" s="8" t="s">
        <v>31</v>
      </c>
      <c r="C69" s="9"/>
      <c r="D69" s="9"/>
      <c r="E69" s="25" t="e">
        <f>C69/D69*100</f>
        <v>#DIV/0!</v>
      </c>
    </row>
    <row r="70" spans="1:5" ht="18.75">
      <c r="A70" s="10" t="s">
        <v>72</v>
      </c>
      <c r="B70" s="8" t="s">
        <v>70</v>
      </c>
      <c r="C70" s="9"/>
      <c r="D70" s="9"/>
      <c r="E70" s="9" t="e">
        <f>C70/D70*100</f>
        <v>#DIV/0!</v>
      </c>
    </row>
    <row r="71" spans="1:5" ht="21" customHeight="1">
      <c r="A71" s="10" t="s">
        <v>73</v>
      </c>
      <c r="B71" s="8" t="s">
        <v>31</v>
      </c>
      <c r="C71" s="9"/>
      <c r="D71" s="9"/>
      <c r="E71" s="25" t="e">
        <f>C71/D71*100</f>
        <v>#DIV/0!</v>
      </c>
    </row>
    <row r="72" spans="1:5" ht="19.5">
      <c r="A72" s="4" t="s">
        <v>74</v>
      </c>
      <c r="B72" s="8"/>
      <c r="C72" s="9"/>
      <c r="D72" s="9"/>
      <c r="E72" s="8"/>
    </row>
    <row r="73" spans="1:5" ht="18.75">
      <c r="A73" s="10" t="s">
        <v>75</v>
      </c>
      <c r="B73" s="8" t="s">
        <v>70</v>
      </c>
      <c r="C73" s="9"/>
      <c r="D73" s="9"/>
      <c r="E73" s="9" t="e">
        <f t="shared" ref="E73:E81" si="1">C73/D73*100</f>
        <v>#DIV/0!</v>
      </c>
    </row>
    <row r="74" spans="1:5" ht="18.75">
      <c r="A74" s="8" t="s">
        <v>71</v>
      </c>
      <c r="B74" s="8" t="s">
        <v>31</v>
      </c>
      <c r="C74" s="9"/>
      <c r="D74" s="9"/>
      <c r="E74" s="25" t="e">
        <f t="shared" si="1"/>
        <v>#DIV/0!</v>
      </c>
    </row>
    <row r="75" spans="1:5" ht="18.75">
      <c r="A75" s="10" t="s">
        <v>76</v>
      </c>
      <c r="B75" s="8" t="s">
        <v>70</v>
      </c>
      <c r="C75" s="9"/>
      <c r="D75" s="9"/>
      <c r="E75" s="9" t="e">
        <f t="shared" si="1"/>
        <v>#DIV/0!</v>
      </c>
    </row>
    <row r="76" spans="1:5" ht="18.75">
      <c r="A76" s="8" t="s">
        <v>71</v>
      </c>
      <c r="B76" s="8" t="s">
        <v>31</v>
      </c>
      <c r="C76" s="9"/>
      <c r="D76" s="9"/>
      <c r="E76" s="25" t="e">
        <f t="shared" si="1"/>
        <v>#DIV/0!</v>
      </c>
    </row>
    <row r="77" spans="1:5" ht="18.75">
      <c r="A77" s="10" t="s">
        <v>77</v>
      </c>
      <c r="B77" s="8" t="s">
        <v>70</v>
      </c>
      <c r="C77" s="9"/>
      <c r="D77" s="9"/>
      <c r="E77" s="9" t="e">
        <f t="shared" si="1"/>
        <v>#DIV/0!</v>
      </c>
    </row>
    <row r="78" spans="1:5" ht="18.75">
      <c r="A78" s="8" t="s">
        <v>71</v>
      </c>
      <c r="B78" s="8" t="s">
        <v>31</v>
      </c>
      <c r="C78" s="9"/>
      <c r="D78" s="9"/>
      <c r="E78" s="25" t="e">
        <f t="shared" si="1"/>
        <v>#DIV/0!</v>
      </c>
    </row>
    <row r="79" spans="1:5" ht="58.5">
      <c r="A79" s="4" t="s">
        <v>78</v>
      </c>
      <c r="B79" s="5" t="s">
        <v>67</v>
      </c>
      <c r="C79" s="6"/>
      <c r="D79" s="6"/>
      <c r="E79" s="6" t="e">
        <f t="shared" si="1"/>
        <v>#DIV/0!</v>
      </c>
    </row>
    <row r="80" spans="1:5" ht="39">
      <c r="A80" s="4" t="s">
        <v>79</v>
      </c>
      <c r="B80" s="5" t="s">
        <v>31</v>
      </c>
      <c r="C80" s="6"/>
      <c r="D80" s="6"/>
      <c r="E80" s="26" t="e">
        <f t="shared" si="1"/>
        <v>#DIV/0!</v>
      </c>
    </row>
    <row r="81" spans="1:5" ht="39">
      <c r="A81" s="4" t="s">
        <v>80</v>
      </c>
      <c r="B81" s="5" t="s">
        <v>31</v>
      </c>
      <c r="C81" s="6"/>
      <c r="D81" s="6"/>
      <c r="E81" s="26" t="e">
        <f t="shared" si="1"/>
        <v>#DIV/0!</v>
      </c>
    </row>
    <row r="82" spans="1:5" ht="18.75" customHeight="1">
      <c r="A82" s="120" t="s">
        <v>81</v>
      </c>
      <c r="B82" s="120"/>
      <c r="C82" s="120"/>
      <c r="D82" s="120"/>
      <c r="E82" s="120"/>
    </row>
    <row r="83" spans="1:5" ht="19.5">
      <c r="A83" s="27" t="s">
        <v>82</v>
      </c>
      <c r="B83" s="5" t="s">
        <v>83</v>
      </c>
      <c r="C83" s="28">
        <v>25.535</v>
      </c>
      <c r="D83" s="28">
        <v>25.803999999999998</v>
      </c>
      <c r="E83" s="6">
        <f t="shared" ref="E83:E104" si="2">C83/D83*100</f>
        <v>98.957525964966678</v>
      </c>
    </row>
    <row r="84" spans="1:5" ht="19.5">
      <c r="A84" s="4" t="s">
        <v>84</v>
      </c>
      <c r="B84" s="5" t="s">
        <v>70</v>
      </c>
      <c r="C84" s="28"/>
      <c r="D84" s="28"/>
      <c r="E84" s="6" t="e">
        <f t="shared" si="2"/>
        <v>#DIV/0!</v>
      </c>
    </row>
    <row r="85" spans="1:5" ht="19.5">
      <c r="A85" s="4" t="s">
        <v>85</v>
      </c>
      <c r="B85" s="5" t="s">
        <v>70</v>
      </c>
      <c r="C85" s="28"/>
      <c r="D85" s="28"/>
      <c r="E85" s="6" t="e">
        <f t="shared" si="2"/>
        <v>#DIV/0!</v>
      </c>
    </row>
    <row r="86" spans="1:5" ht="18.75">
      <c r="A86" s="10" t="s">
        <v>86</v>
      </c>
      <c r="B86" s="8" t="s">
        <v>70</v>
      </c>
      <c r="C86" s="29"/>
      <c r="D86" s="29"/>
      <c r="E86" s="15" t="e">
        <f t="shared" si="2"/>
        <v>#DIV/0!</v>
      </c>
    </row>
    <row r="87" spans="1:5" ht="19.5">
      <c r="A87" s="4" t="s">
        <v>87</v>
      </c>
      <c r="B87" s="5" t="s">
        <v>70</v>
      </c>
      <c r="C87" s="28"/>
      <c r="D87" s="28"/>
      <c r="E87" s="6" t="e">
        <f t="shared" si="2"/>
        <v>#DIV/0!</v>
      </c>
    </row>
    <row r="88" spans="1:5" ht="19.5">
      <c r="A88" s="4" t="s">
        <v>88</v>
      </c>
      <c r="B88" s="5" t="s">
        <v>70</v>
      </c>
      <c r="C88" s="28"/>
      <c r="D88" s="28"/>
      <c r="E88" s="6" t="e">
        <f t="shared" si="2"/>
        <v>#DIV/0!</v>
      </c>
    </row>
    <row r="89" spans="1:5" ht="18.75">
      <c r="A89" s="10" t="s">
        <v>89</v>
      </c>
      <c r="B89" s="8" t="s">
        <v>70</v>
      </c>
      <c r="C89" s="29"/>
      <c r="D89" s="29"/>
      <c r="E89" s="15" t="e">
        <f t="shared" si="2"/>
        <v>#DIV/0!</v>
      </c>
    </row>
    <row r="90" spans="1:5" ht="58.5">
      <c r="A90" s="4" t="s">
        <v>90</v>
      </c>
      <c r="B90" s="5" t="s">
        <v>31</v>
      </c>
      <c r="C90" s="6">
        <f>SUM(C95:C103)+C91</f>
        <v>0</v>
      </c>
      <c r="D90" s="6">
        <f>SUM(D95:D103)+D91</f>
        <v>0</v>
      </c>
      <c r="E90" s="26" t="e">
        <f t="shared" si="2"/>
        <v>#DIV/0!</v>
      </c>
    </row>
    <row r="91" spans="1:5" ht="37.5">
      <c r="A91" s="10" t="s">
        <v>91</v>
      </c>
      <c r="B91" s="8" t="s">
        <v>31</v>
      </c>
      <c r="C91" s="9">
        <f>SUM(C92:C94)</f>
        <v>0</v>
      </c>
      <c r="D91" s="9">
        <f>SUM(D92:D94)</f>
        <v>0</v>
      </c>
      <c r="E91" s="25" t="e">
        <f t="shared" si="2"/>
        <v>#DIV/0!</v>
      </c>
    </row>
    <row r="92" spans="1:5" ht="37.5">
      <c r="A92" s="10" t="s">
        <v>14</v>
      </c>
      <c r="B92" s="8" t="s">
        <v>31</v>
      </c>
      <c r="C92" s="9"/>
      <c r="D92" s="9"/>
      <c r="E92" s="25" t="e">
        <f t="shared" si="2"/>
        <v>#DIV/0!</v>
      </c>
    </row>
    <row r="93" spans="1:5" ht="18.75">
      <c r="A93" s="10" t="s">
        <v>15</v>
      </c>
      <c r="B93" s="8" t="s">
        <v>31</v>
      </c>
      <c r="C93" s="9"/>
      <c r="D93" s="9"/>
      <c r="E93" s="25" t="e">
        <f t="shared" si="2"/>
        <v>#DIV/0!</v>
      </c>
    </row>
    <row r="94" spans="1:5" ht="18.75">
      <c r="A94" s="10" t="s">
        <v>16</v>
      </c>
      <c r="B94" s="8" t="s">
        <v>31</v>
      </c>
      <c r="C94" s="9"/>
      <c r="D94" s="9"/>
      <c r="E94" s="25" t="e">
        <f t="shared" si="2"/>
        <v>#DIV/0!</v>
      </c>
    </row>
    <row r="95" spans="1:5" ht="18.75">
      <c r="A95" s="10" t="s">
        <v>17</v>
      </c>
      <c r="B95" s="8" t="s">
        <v>31</v>
      </c>
      <c r="C95" s="9"/>
      <c r="D95" s="9"/>
      <c r="E95" s="25" t="e">
        <f t="shared" si="2"/>
        <v>#DIV/0!</v>
      </c>
    </row>
    <row r="96" spans="1:5" ht="18.75">
      <c r="A96" s="10" t="s">
        <v>18</v>
      </c>
      <c r="B96" s="8" t="s">
        <v>31</v>
      </c>
      <c r="C96" s="9"/>
      <c r="D96" s="9"/>
      <c r="E96" s="25" t="e">
        <f t="shared" si="2"/>
        <v>#DIV/0!</v>
      </c>
    </row>
    <row r="97" spans="1:5" ht="37.5">
      <c r="A97" s="10" t="s">
        <v>19</v>
      </c>
      <c r="B97" s="8" t="s">
        <v>31</v>
      </c>
      <c r="C97" s="9"/>
      <c r="D97" s="9"/>
      <c r="E97" s="25" t="e">
        <f t="shared" si="2"/>
        <v>#DIV/0!</v>
      </c>
    </row>
    <row r="98" spans="1:5" ht="46.5" customHeight="1">
      <c r="A98" s="10" t="s">
        <v>20</v>
      </c>
      <c r="B98" s="8" t="s">
        <v>31</v>
      </c>
      <c r="C98" s="9"/>
      <c r="D98" s="9"/>
      <c r="E98" s="25" t="e">
        <f t="shared" si="2"/>
        <v>#DIV/0!</v>
      </c>
    </row>
    <row r="99" spans="1:5" ht="18.75">
      <c r="A99" s="10" t="s">
        <v>92</v>
      </c>
      <c r="B99" s="8" t="s">
        <v>31</v>
      </c>
      <c r="C99" s="9"/>
      <c r="D99" s="9"/>
      <c r="E99" s="25" t="e">
        <f t="shared" si="2"/>
        <v>#DIV/0!</v>
      </c>
    </row>
    <row r="100" spans="1:5" ht="37.5">
      <c r="A100" s="10" t="s">
        <v>58</v>
      </c>
      <c r="B100" s="8" t="s">
        <v>31</v>
      </c>
      <c r="C100" s="9"/>
      <c r="D100" s="9"/>
      <c r="E100" s="25" t="e">
        <f t="shared" si="2"/>
        <v>#DIV/0!</v>
      </c>
    </row>
    <row r="101" spans="1:5" ht="18.75">
      <c r="A101" s="10" t="s">
        <v>23</v>
      </c>
      <c r="B101" s="8" t="s">
        <v>31</v>
      </c>
      <c r="C101" s="9"/>
      <c r="D101" s="9"/>
      <c r="E101" s="25" t="e">
        <f t="shared" si="2"/>
        <v>#DIV/0!</v>
      </c>
    </row>
    <row r="102" spans="1:5" ht="18.75">
      <c r="A102" s="10" t="s">
        <v>24</v>
      </c>
      <c r="B102" s="8" t="s">
        <v>31</v>
      </c>
      <c r="C102" s="9"/>
      <c r="D102" s="9"/>
      <c r="E102" s="25" t="e">
        <f t="shared" si="2"/>
        <v>#DIV/0!</v>
      </c>
    </row>
    <row r="103" spans="1:5" ht="18.75">
      <c r="A103" s="10" t="s">
        <v>25</v>
      </c>
      <c r="B103" s="8" t="s">
        <v>31</v>
      </c>
      <c r="C103" s="9"/>
      <c r="D103" s="9"/>
      <c r="E103" s="25" t="e">
        <f t="shared" si="2"/>
        <v>#DIV/0!</v>
      </c>
    </row>
    <row r="104" spans="1:5" ht="75">
      <c r="A104" s="10" t="s">
        <v>93</v>
      </c>
      <c r="B104" s="8" t="s">
        <v>31</v>
      </c>
      <c r="C104" s="9"/>
      <c r="D104" s="9"/>
      <c r="E104" s="25" t="e">
        <f t="shared" si="2"/>
        <v>#DIV/0!</v>
      </c>
    </row>
    <row r="105" spans="1:5" ht="18.75" customHeight="1">
      <c r="A105" s="120" t="s">
        <v>94</v>
      </c>
      <c r="B105" s="120"/>
      <c r="C105" s="120"/>
      <c r="D105" s="120"/>
      <c r="E105" s="120"/>
    </row>
    <row r="106" spans="1:5" ht="19.5">
      <c r="A106" s="4" t="s">
        <v>95</v>
      </c>
      <c r="B106" s="5" t="s">
        <v>83</v>
      </c>
      <c r="C106" s="28">
        <f>SUM(C112:C123)+C108</f>
        <v>5.0840000000000005</v>
      </c>
      <c r="D106" s="28">
        <f>SUM(D112:D123)+D108</f>
        <v>5.1720000000000006</v>
      </c>
      <c r="E106" s="6">
        <f>C106/D106*100</f>
        <v>98.298530549110595</v>
      </c>
    </row>
    <row r="107" spans="1:5" ht="19.5">
      <c r="A107" s="4" t="s">
        <v>96</v>
      </c>
      <c r="B107" s="5"/>
      <c r="C107" s="28"/>
      <c r="D107" s="28"/>
      <c r="E107" s="6"/>
    </row>
    <row r="108" spans="1:5" ht="37.5">
      <c r="A108" s="10" t="s">
        <v>97</v>
      </c>
      <c r="B108" s="8" t="s">
        <v>83</v>
      </c>
      <c r="C108" s="29">
        <f>SUM(C109:C111)</f>
        <v>0.28300000000000003</v>
      </c>
      <c r="D108" s="29">
        <f>SUM(D109:D111)</f>
        <v>0.29899999999999999</v>
      </c>
      <c r="E108" s="9">
        <f t="shared" ref="E108:E124" si="3">C108/D108*100</f>
        <v>94.648829431438145</v>
      </c>
    </row>
    <row r="109" spans="1:5" ht="37.5">
      <c r="A109" s="10" t="s">
        <v>14</v>
      </c>
      <c r="B109" s="8" t="s">
        <v>83</v>
      </c>
      <c r="C109" s="29">
        <v>0.27</v>
      </c>
      <c r="D109" s="29">
        <v>0.28999999999999998</v>
      </c>
      <c r="E109" s="9">
        <f t="shared" si="3"/>
        <v>93.103448275862078</v>
      </c>
    </row>
    <row r="110" spans="1:5" ht="18.75">
      <c r="A110" s="10" t="s">
        <v>15</v>
      </c>
      <c r="B110" s="8" t="s">
        <v>83</v>
      </c>
      <c r="C110" s="29">
        <v>1.2999999999999999E-2</v>
      </c>
      <c r="D110" s="29">
        <v>8.9999999999999993E-3</v>
      </c>
      <c r="E110" s="9">
        <f t="shared" si="3"/>
        <v>144.44444444444443</v>
      </c>
    </row>
    <row r="111" spans="1:5" ht="18.75">
      <c r="A111" s="10" t="s">
        <v>16</v>
      </c>
      <c r="B111" s="8" t="s">
        <v>83</v>
      </c>
      <c r="C111" s="29">
        <v>0</v>
      </c>
      <c r="D111" s="29">
        <v>0</v>
      </c>
      <c r="E111" s="9" t="e">
        <f t="shared" si="3"/>
        <v>#DIV/0!</v>
      </c>
    </row>
    <row r="112" spans="1:5" ht="18.75">
      <c r="A112" s="10" t="s">
        <v>17</v>
      </c>
      <c r="B112" s="8" t="s">
        <v>83</v>
      </c>
      <c r="C112" s="29">
        <v>2.0950000000000002</v>
      </c>
      <c r="D112" s="29">
        <v>2.145</v>
      </c>
      <c r="E112" s="9">
        <f t="shared" si="3"/>
        <v>97.668997668997676</v>
      </c>
    </row>
    <row r="113" spans="1:5" ht="18.75">
      <c r="A113" s="10" t="s">
        <v>18</v>
      </c>
      <c r="B113" s="8" t="s">
        <v>83</v>
      </c>
      <c r="C113" s="29">
        <v>0</v>
      </c>
      <c r="D113" s="29">
        <v>0</v>
      </c>
      <c r="E113" s="9" t="e">
        <f t="shared" si="3"/>
        <v>#DIV/0!</v>
      </c>
    </row>
    <row r="114" spans="1:5" ht="37.5">
      <c r="A114" s="10" t="s">
        <v>19</v>
      </c>
      <c r="B114" s="8" t="s">
        <v>83</v>
      </c>
      <c r="C114" s="29">
        <v>0.127</v>
      </c>
      <c r="D114" s="29">
        <v>0.13</v>
      </c>
      <c r="E114" s="9">
        <f t="shared" si="3"/>
        <v>97.692307692307693</v>
      </c>
    </row>
    <row r="115" spans="1:5" ht="41.25" customHeight="1">
      <c r="A115" s="10" t="s">
        <v>20</v>
      </c>
      <c r="B115" s="8" t="s">
        <v>83</v>
      </c>
      <c r="C115" s="29">
        <v>0</v>
      </c>
      <c r="D115" s="29">
        <v>0</v>
      </c>
      <c r="E115" s="9" t="e">
        <f t="shared" si="3"/>
        <v>#DIV/0!</v>
      </c>
    </row>
    <row r="116" spans="1:5" ht="18.75">
      <c r="A116" s="10" t="s">
        <v>92</v>
      </c>
      <c r="B116" s="8" t="s">
        <v>83</v>
      </c>
      <c r="C116" s="29">
        <v>0.188</v>
      </c>
      <c r="D116" s="29">
        <v>0.17899999999999999</v>
      </c>
      <c r="E116" s="9">
        <f t="shared" si="3"/>
        <v>105.02793296089385</v>
      </c>
    </row>
    <row r="117" spans="1:5" ht="37.5">
      <c r="A117" s="10" t="s">
        <v>58</v>
      </c>
      <c r="B117" s="8" t="s">
        <v>83</v>
      </c>
      <c r="C117" s="29">
        <v>0.14499999999999999</v>
      </c>
      <c r="D117" s="29">
        <v>0.188</v>
      </c>
      <c r="E117" s="9">
        <f t="shared" si="3"/>
        <v>77.127659574468083</v>
      </c>
    </row>
    <row r="118" spans="1:5" ht="18.75">
      <c r="A118" s="10" t="s">
        <v>23</v>
      </c>
      <c r="B118" s="8" t="s">
        <v>83</v>
      </c>
      <c r="C118" s="29">
        <v>0</v>
      </c>
      <c r="D118" s="29">
        <v>0</v>
      </c>
      <c r="E118" s="9" t="e">
        <f t="shared" si="3"/>
        <v>#DIV/0!</v>
      </c>
    </row>
    <row r="119" spans="1:5" ht="18.75">
      <c r="A119" s="10" t="s">
        <v>24</v>
      </c>
      <c r="B119" s="8" t="s">
        <v>83</v>
      </c>
      <c r="C119" s="29">
        <v>0</v>
      </c>
      <c r="D119" s="29">
        <v>0</v>
      </c>
      <c r="E119" s="9" t="e">
        <f t="shared" si="3"/>
        <v>#DIV/0!</v>
      </c>
    </row>
    <row r="120" spans="1:5" ht="37.5">
      <c r="A120" s="10" t="s">
        <v>98</v>
      </c>
      <c r="B120" s="8" t="s">
        <v>83</v>
      </c>
      <c r="C120" s="29">
        <v>0.30599999999999999</v>
      </c>
      <c r="D120" s="29">
        <v>0.30199999999999999</v>
      </c>
      <c r="E120" s="9">
        <f t="shared" si="3"/>
        <v>101.32450331125828</v>
      </c>
    </row>
    <row r="121" spans="1:5" ht="18.75">
      <c r="A121" s="10" t="s">
        <v>99</v>
      </c>
      <c r="B121" s="8" t="s">
        <v>83</v>
      </c>
      <c r="C121" s="29">
        <v>1.2889999999999999</v>
      </c>
      <c r="D121" s="29">
        <v>1.304</v>
      </c>
      <c r="E121" s="9">
        <f t="shared" si="3"/>
        <v>98.849693251533736</v>
      </c>
    </row>
    <row r="122" spans="1:5" ht="18.75">
      <c r="A122" s="10" t="s">
        <v>100</v>
      </c>
      <c r="B122" s="8" t="s">
        <v>83</v>
      </c>
      <c r="C122" s="29">
        <v>0.34200000000000003</v>
      </c>
      <c r="D122" s="29">
        <v>0.34300000000000003</v>
      </c>
      <c r="E122" s="9">
        <f t="shared" si="3"/>
        <v>99.708454810495624</v>
      </c>
    </row>
    <row r="123" spans="1:5" ht="18.75">
      <c r="A123" s="10" t="s">
        <v>25</v>
      </c>
      <c r="B123" s="8" t="s">
        <v>83</v>
      </c>
      <c r="C123" s="29">
        <v>0.309</v>
      </c>
      <c r="D123" s="29">
        <v>0.28199999999999997</v>
      </c>
      <c r="E123" s="9">
        <f t="shared" si="3"/>
        <v>109.5744680851064</v>
      </c>
    </row>
    <row r="124" spans="1:5" ht="78" customHeight="1">
      <c r="A124" s="21" t="s">
        <v>287</v>
      </c>
      <c r="B124" s="14" t="s">
        <v>83</v>
      </c>
      <c r="C124" s="14">
        <f>C126+C128+C129</f>
        <v>1.8050000000000002</v>
      </c>
      <c r="D124" s="116">
        <f>D126+D128+D129</f>
        <v>1.81</v>
      </c>
      <c r="E124" s="15">
        <f t="shared" si="3"/>
        <v>99.723756906077355</v>
      </c>
    </row>
    <row r="125" spans="1:5" ht="18.75">
      <c r="A125" s="7" t="s">
        <v>101</v>
      </c>
      <c r="B125" s="8"/>
      <c r="C125" s="8"/>
      <c r="D125" s="8"/>
      <c r="E125" s="9"/>
    </row>
    <row r="126" spans="1:5" ht="37.5">
      <c r="A126" s="10" t="s">
        <v>102</v>
      </c>
      <c r="B126" s="8" t="s">
        <v>83</v>
      </c>
      <c r="C126" s="8">
        <v>0.25900000000000001</v>
      </c>
      <c r="D126" s="8">
        <v>0.252</v>
      </c>
      <c r="E126" s="9">
        <f t="shared" ref="E126:E132" si="4">C126/D126*100</f>
        <v>102.77777777777779</v>
      </c>
    </row>
    <row r="127" spans="1:5" ht="18.75">
      <c r="A127" s="10" t="s">
        <v>103</v>
      </c>
      <c r="B127" s="8" t="s">
        <v>83</v>
      </c>
      <c r="C127" s="29">
        <v>0</v>
      </c>
      <c r="D127" s="29">
        <v>0</v>
      </c>
      <c r="E127" s="9" t="e">
        <f t="shared" si="4"/>
        <v>#DIV/0!</v>
      </c>
    </row>
    <row r="128" spans="1:5" ht="18.75">
      <c r="A128" s="10" t="s">
        <v>99</v>
      </c>
      <c r="B128" s="8" t="s">
        <v>83</v>
      </c>
      <c r="C128" s="29">
        <v>1.24</v>
      </c>
      <c r="D128" s="8">
        <v>1.256</v>
      </c>
      <c r="E128" s="9">
        <f t="shared" si="4"/>
        <v>98.726114649681534</v>
      </c>
    </row>
    <row r="129" spans="1:5" ht="18.75">
      <c r="A129" s="10" t="s">
        <v>104</v>
      </c>
      <c r="B129" s="8" t="s">
        <v>70</v>
      </c>
      <c r="C129" s="8">
        <v>0.30599999999999999</v>
      </c>
      <c r="D129" s="8">
        <v>0.30199999999999999</v>
      </c>
      <c r="E129" s="9">
        <f t="shared" si="4"/>
        <v>101.32450331125828</v>
      </c>
    </row>
    <row r="130" spans="1:5" ht="39">
      <c r="A130" s="30" t="s">
        <v>105</v>
      </c>
      <c r="B130" s="5" t="s">
        <v>31</v>
      </c>
      <c r="C130" s="5">
        <v>4.8</v>
      </c>
      <c r="D130" s="5">
        <v>5.0999999999999996</v>
      </c>
      <c r="E130" s="26">
        <f t="shared" si="4"/>
        <v>94.117647058823522</v>
      </c>
    </row>
    <row r="131" spans="1:5" ht="19.5">
      <c r="A131" s="4" t="s">
        <v>106</v>
      </c>
      <c r="B131" s="5" t="s">
        <v>107</v>
      </c>
      <c r="C131" s="31">
        <f>(C157+C156)/C106/6*1000</f>
        <v>32694.072908471015</v>
      </c>
      <c r="D131" s="31">
        <f>(D157+D156)/D106/6*1000</f>
        <v>31451.405001288989</v>
      </c>
      <c r="E131" s="6">
        <f t="shared" si="4"/>
        <v>103.95107279668775</v>
      </c>
    </row>
    <row r="132" spans="1:5" ht="39">
      <c r="A132" s="4" t="s">
        <v>108</v>
      </c>
      <c r="B132" s="5" t="s">
        <v>107</v>
      </c>
      <c r="C132" s="31">
        <f>C157/C106/6*1000</f>
        <v>31530.291109362704</v>
      </c>
      <c r="D132" s="31">
        <f>D157/D106/6*1000</f>
        <v>30278.4222737819</v>
      </c>
      <c r="E132" s="6">
        <f t="shared" si="4"/>
        <v>104.13452466004082</v>
      </c>
    </row>
    <row r="133" spans="1:5" ht="19.5">
      <c r="A133" s="4" t="s">
        <v>96</v>
      </c>
      <c r="B133" s="8"/>
      <c r="C133" s="8"/>
      <c r="D133" s="8"/>
      <c r="E133" s="9"/>
    </row>
    <row r="134" spans="1:5" ht="37.5">
      <c r="A134" s="10" t="s">
        <v>97</v>
      </c>
      <c r="B134" s="8" t="s">
        <v>107</v>
      </c>
      <c r="C134" s="8">
        <v>12544</v>
      </c>
      <c r="D134" s="8">
        <v>12927</v>
      </c>
      <c r="E134" s="9">
        <f t="shared" ref="E134:E150" si="5">C134/D134*100</f>
        <v>97.037208942523407</v>
      </c>
    </row>
    <row r="135" spans="1:5" ht="37.5">
      <c r="A135" s="10" t="s">
        <v>14</v>
      </c>
      <c r="B135" s="8" t="s">
        <v>107</v>
      </c>
      <c r="C135" s="8">
        <v>12807</v>
      </c>
      <c r="D135" s="8">
        <v>12915</v>
      </c>
      <c r="E135" s="9">
        <f t="shared" si="5"/>
        <v>99.163763066202094</v>
      </c>
    </row>
    <row r="136" spans="1:5" ht="18.75">
      <c r="A136" s="10" t="s">
        <v>15</v>
      </c>
      <c r="B136" s="8" t="s">
        <v>107</v>
      </c>
      <c r="C136" s="8">
        <v>7085</v>
      </c>
      <c r="D136" s="8">
        <v>13294</v>
      </c>
      <c r="E136" s="9">
        <f t="shared" si="5"/>
        <v>53.294719422295778</v>
      </c>
    </row>
    <row r="137" spans="1:5" ht="18.75">
      <c r="A137" s="10" t="s">
        <v>16</v>
      </c>
      <c r="B137" s="8" t="s">
        <v>107</v>
      </c>
      <c r="C137" s="8">
        <v>0</v>
      </c>
      <c r="D137" s="8">
        <v>0</v>
      </c>
      <c r="E137" s="9" t="e">
        <f t="shared" si="5"/>
        <v>#DIV/0!</v>
      </c>
    </row>
    <row r="138" spans="1:5" ht="18.75">
      <c r="A138" s="10" t="s">
        <v>17</v>
      </c>
      <c r="B138" s="8" t="s">
        <v>107</v>
      </c>
      <c r="C138" s="8">
        <v>45253</v>
      </c>
      <c r="D138" s="8">
        <v>43136</v>
      </c>
      <c r="E138" s="9">
        <f t="shared" si="5"/>
        <v>104.90773367952522</v>
      </c>
    </row>
    <row r="139" spans="1:5" ht="18.75">
      <c r="A139" s="10" t="s">
        <v>18</v>
      </c>
      <c r="B139" s="8" t="s">
        <v>107</v>
      </c>
      <c r="C139" s="8">
        <v>0</v>
      </c>
      <c r="D139" s="8">
        <v>0</v>
      </c>
      <c r="E139" s="9" t="e">
        <f t="shared" si="5"/>
        <v>#DIV/0!</v>
      </c>
    </row>
    <row r="140" spans="1:5" ht="37.5">
      <c r="A140" s="10" t="s">
        <v>19</v>
      </c>
      <c r="B140" s="8" t="s">
        <v>107</v>
      </c>
      <c r="C140" s="8">
        <v>11897</v>
      </c>
      <c r="D140" s="8">
        <v>11883</v>
      </c>
      <c r="E140" s="9">
        <f t="shared" si="5"/>
        <v>100.11781536648994</v>
      </c>
    </row>
    <row r="141" spans="1:5" ht="39" customHeight="1">
      <c r="A141" s="10" t="s">
        <v>20</v>
      </c>
      <c r="B141" s="8" t="s">
        <v>107</v>
      </c>
      <c r="C141" s="8">
        <v>0</v>
      </c>
      <c r="D141" s="8">
        <v>0</v>
      </c>
      <c r="E141" s="9" t="e">
        <f t="shared" si="5"/>
        <v>#DIV/0!</v>
      </c>
    </row>
    <row r="142" spans="1:5" ht="18.75">
      <c r="A142" s="10" t="s">
        <v>92</v>
      </c>
      <c r="B142" s="8" t="s">
        <v>107</v>
      </c>
      <c r="C142" s="8">
        <v>24546</v>
      </c>
      <c r="D142" s="8">
        <v>17954</v>
      </c>
      <c r="E142" s="9">
        <f t="shared" si="5"/>
        <v>136.71605213322937</v>
      </c>
    </row>
    <row r="143" spans="1:5" ht="37.5">
      <c r="A143" s="10" t="s">
        <v>58</v>
      </c>
      <c r="B143" s="8" t="s">
        <v>107</v>
      </c>
      <c r="C143" s="8">
        <v>11307</v>
      </c>
      <c r="D143" s="8">
        <v>10123</v>
      </c>
      <c r="E143" s="9">
        <f t="shared" si="5"/>
        <v>111.69613750864369</v>
      </c>
    </row>
    <row r="144" spans="1:5" ht="18.75">
      <c r="A144" s="10" t="s">
        <v>23</v>
      </c>
      <c r="B144" s="8" t="s">
        <v>107</v>
      </c>
      <c r="C144" s="8">
        <v>0</v>
      </c>
      <c r="D144" s="8">
        <v>0</v>
      </c>
      <c r="E144" s="9" t="e">
        <f t="shared" si="5"/>
        <v>#DIV/0!</v>
      </c>
    </row>
    <row r="145" spans="1:6" ht="18.75">
      <c r="A145" s="10" t="s">
        <v>24</v>
      </c>
      <c r="B145" s="8" t="s">
        <v>107</v>
      </c>
      <c r="C145" s="8">
        <v>0</v>
      </c>
      <c r="D145" s="8">
        <v>0</v>
      </c>
      <c r="E145" s="9" t="e">
        <f t="shared" si="5"/>
        <v>#DIV/0!</v>
      </c>
    </row>
    <row r="146" spans="1:6" ht="37.5">
      <c r="A146" s="10" t="s">
        <v>98</v>
      </c>
      <c r="B146" s="8" t="s">
        <v>107</v>
      </c>
      <c r="C146" s="8">
        <v>26537</v>
      </c>
      <c r="D146" s="8">
        <v>27282</v>
      </c>
      <c r="E146" s="9">
        <f t="shared" si="5"/>
        <v>97.269261784326659</v>
      </c>
    </row>
    <row r="147" spans="1:6" ht="18.75">
      <c r="A147" s="10" t="s">
        <v>99</v>
      </c>
      <c r="B147" s="8" t="s">
        <v>107</v>
      </c>
      <c r="C147" s="8">
        <v>25218</v>
      </c>
      <c r="D147" s="8">
        <v>25145</v>
      </c>
      <c r="E147" s="9">
        <f t="shared" si="5"/>
        <v>100.29031616623583</v>
      </c>
    </row>
    <row r="148" spans="1:6" ht="18.75">
      <c r="A148" s="10" t="s">
        <v>100</v>
      </c>
      <c r="B148" s="8" t="s">
        <v>107</v>
      </c>
      <c r="C148" s="8">
        <v>19162</v>
      </c>
      <c r="D148" s="8">
        <v>19023</v>
      </c>
      <c r="E148" s="9">
        <f t="shared" si="5"/>
        <v>100.73069442254115</v>
      </c>
    </row>
    <row r="149" spans="1:6" ht="18.75">
      <c r="A149" s="10" t="s">
        <v>25</v>
      </c>
      <c r="B149" s="8" t="s">
        <v>107</v>
      </c>
      <c r="C149" s="8">
        <v>22673</v>
      </c>
      <c r="D149" s="8">
        <v>21248</v>
      </c>
      <c r="E149" s="9">
        <f t="shared" si="5"/>
        <v>106.70651355421687</v>
      </c>
    </row>
    <row r="150" spans="1:6" ht="78" customHeight="1">
      <c r="A150" s="21" t="s">
        <v>287</v>
      </c>
      <c r="B150" s="14" t="s">
        <v>107</v>
      </c>
      <c r="C150" s="14">
        <v>24583</v>
      </c>
      <c r="D150" s="14">
        <v>24375</v>
      </c>
      <c r="E150" s="15">
        <f t="shared" si="5"/>
        <v>100.85333333333332</v>
      </c>
    </row>
    <row r="151" spans="1:6" ht="18.75">
      <c r="A151" s="7" t="s">
        <v>101</v>
      </c>
      <c r="B151" s="14"/>
      <c r="C151" s="14"/>
      <c r="D151" s="14"/>
      <c r="E151" s="15"/>
    </row>
    <row r="152" spans="1:6" ht="39.75" customHeight="1">
      <c r="A152" s="10" t="s">
        <v>102</v>
      </c>
      <c r="B152" s="8" t="s">
        <v>107</v>
      </c>
      <c r="C152" s="8">
        <v>20163</v>
      </c>
      <c r="D152" s="8">
        <v>17964</v>
      </c>
      <c r="E152" s="9">
        <f t="shared" ref="E152:E163" si="6">C152/D152*100</f>
        <v>112.24114896459585</v>
      </c>
    </row>
    <row r="153" spans="1:6" ht="22.5" customHeight="1">
      <c r="A153" s="10" t="s">
        <v>103</v>
      </c>
      <c r="B153" s="8" t="s">
        <v>107</v>
      </c>
      <c r="C153" s="8">
        <v>0</v>
      </c>
      <c r="D153" s="8">
        <v>0</v>
      </c>
      <c r="E153" s="9" t="e">
        <f t="shared" si="6"/>
        <v>#DIV/0!</v>
      </c>
    </row>
    <row r="154" spans="1:6" ht="18.75">
      <c r="A154" s="10" t="s">
        <v>99</v>
      </c>
      <c r="B154" s="8" t="s">
        <v>107</v>
      </c>
      <c r="C154" s="8">
        <v>25286</v>
      </c>
      <c r="D154" s="8">
        <v>24959</v>
      </c>
      <c r="E154" s="9">
        <f t="shared" si="6"/>
        <v>101.31014864377579</v>
      </c>
    </row>
    <row r="155" spans="1:6" ht="18.75">
      <c r="A155" s="10" t="s">
        <v>104</v>
      </c>
      <c r="B155" s="8" t="s">
        <v>107</v>
      </c>
      <c r="C155" s="8">
        <v>26534</v>
      </c>
      <c r="D155" s="8">
        <v>27282</v>
      </c>
      <c r="E155" s="9">
        <f t="shared" si="6"/>
        <v>97.258265523055499</v>
      </c>
    </row>
    <row r="156" spans="1:6" ht="19.5">
      <c r="A156" s="27" t="s">
        <v>109</v>
      </c>
      <c r="B156" s="5" t="s">
        <v>11</v>
      </c>
      <c r="C156" s="5">
        <v>35.5</v>
      </c>
      <c r="D156" s="5">
        <v>36.4</v>
      </c>
      <c r="E156" s="6">
        <f t="shared" si="6"/>
        <v>97.52747252747254</v>
      </c>
    </row>
    <row r="157" spans="1:6" ht="19.5">
      <c r="A157" s="27" t="s">
        <v>110</v>
      </c>
      <c r="B157" s="5" t="s">
        <v>11</v>
      </c>
      <c r="C157" s="5">
        <v>961.8</v>
      </c>
      <c r="D157" s="5">
        <v>939.6</v>
      </c>
      <c r="E157" s="6">
        <f t="shared" si="6"/>
        <v>102.36270753512132</v>
      </c>
    </row>
    <row r="158" spans="1:6" ht="58.5">
      <c r="A158" s="4" t="s">
        <v>288</v>
      </c>
      <c r="B158" s="5" t="s">
        <v>107</v>
      </c>
      <c r="C158" s="5">
        <v>9962</v>
      </c>
      <c r="D158" s="32">
        <v>10022</v>
      </c>
      <c r="E158" s="6">
        <f t="shared" si="6"/>
        <v>99.401317102374776</v>
      </c>
    </row>
    <row r="159" spans="1:6" ht="58.5">
      <c r="A159" s="4" t="s">
        <v>111</v>
      </c>
      <c r="B159" s="5" t="s">
        <v>112</v>
      </c>
      <c r="C159" s="6">
        <f>C131/C158</f>
        <v>3.2818784288768335</v>
      </c>
      <c r="D159" s="6">
        <f>D131/D158</f>
        <v>3.1382363800926951</v>
      </c>
      <c r="E159" s="26">
        <f t="shared" si="6"/>
        <v>104.57715835860317</v>
      </c>
      <c r="F159" s="33"/>
    </row>
    <row r="160" spans="1:6" ht="39">
      <c r="A160" s="4" t="s">
        <v>113</v>
      </c>
      <c r="B160" s="5" t="s">
        <v>70</v>
      </c>
      <c r="C160" s="5">
        <v>7.4</v>
      </c>
      <c r="D160" s="5">
        <v>7.2</v>
      </c>
      <c r="E160" s="6">
        <f t="shared" si="6"/>
        <v>102.77777777777779</v>
      </c>
    </row>
    <row r="161" spans="1:5" ht="39">
      <c r="A161" s="4" t="s">
        <v>114</v>
      </c>
      <c r="B161" s="5" t="s">
        <v>31</v>
      </c>
      <c r="C161" s="5">
        <v>28.7</v>
      </c>
      <c r="D161" s="5">
        <v>27.6</v>
      </c>
      <c r="E161" s="26">
        <f t="shared" si="6"/>
        <v>103.98550724637681</v>
      </c>
    </row>
    <row r="162" spans="1:5" ht="19.5">
      <c r="A162" s="4" t="s">
        <v>115</v>
      </c>
      <c r="B162" s="5" t="s">
        <v>116</v>
      </c>
      <c r="C162" s="6">
        <v>0</v>
      </c>
      <c r="D162" s="6">
        <v>0</v>
      </c>
      <c r="E162" s="6" t="e">
        <f t="shared" si="6"/>
        <v>#DIV/0!</v>
      </c>
    </row>
    <row r="163" spans="1:5" ht="19.5">
      <c r="A163" s="34" t="s">
        <v>117</v>
      </c>
      <c r="B163" s="5" t="s">
        <v>116</v>
      </c>
      <c r="C163" s="6">
        <v>0</v>
      </c>
      <c r="D163" s="6">
        <v>0</v>
      </c>
      <c r="E163" s="6" t="e">
        <f t="shared" si="6"/>
        <v>#DIV/0!</v>
      </c>
    </row>
    <row r="164" spans="1:5" ht="18.75">
      <c r="A164" s="35"/>
      <c r="B164" s="36"/>
      <c r="C164" s="37"/>
      <c r="D164" s="37"/>
      <c r="E164" s="38"/>
    </row>
    <row r="165" spans="1:5" ht="24.75" customHeight="1">
      <c r="A165" s="121" t="s">
        <v>118</v>
      </c>
      <c r="B165" s="121"/>
      <c r="C165" s="121"/>
      <c r="D165" s="121"/>
      <c r="E165" s="121"/>
    </row>
  </sheetData>
  <mergeCells count="12">
    <mergeCell ref="A105:E105"/>
    <mergeCell ref="A165:E165"/>
    <mergeCell ref="A6:E6"/>
    <mergeCell ref="A8:E8"/>
    <mergeCell ref="A32:E32"/>
    <mergeCell ref="A65:E65"/>
    <mergeCell ref="A82:E82"/>
    <mergeCell ref="D1:E1"/>
    <mergeCell ref="D2:E2"/>
    <mergeCell ref="A3:E3"/>
    <mergeCell ref="A4:E4"/>
    <mergeCell ref="A5:E5"/>
  </mergeCells>
  <printOptions horizontalCentered="1"/>
  <pageMargins left="0.78749999999999998" right="0.39374999999999999" top="0.78749999999999998" bottom="0.78749999999999998" header="0.51180555555555496" footer="0.51180555555555496"/>
  <pageSetup paperSize="9" scale="69" firstPageNumber="0" fitToHeight="7" orientation="portrait" horizontalDpi="300" verticalDpi="300" r:id="rId1"/>
  <rowBreaks count="3" manualBreakCount="3">
    <brk id="41" max="16383" man="1"/>
    <brk id="85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0"/>
  <sheetViews>
    <sheetView view="pageBreakPreview" topLeftCell="A25" zoomScale="75" zoomScaleNormal="75" zoomScalePageLayoutView="75" workbookViewId="0">
      <selection activeCell="J48" sqref="J48"/>
    </sheetView>
  </sheetViews>
  <sheetFormatPr defaultRowHeight="15.75"/>
  <cols>
    <col min="1" max="1" width="3.140625" style="39"/>
    <col min="2" max="2" width="3.28515625" style="39"/>
    <col min="3" max="3" width="8.28515625" style="39"/>
    <col min="4" max="4" width="26.140625" style="39" customWidth="1"/>
    <col min="5" max="5" width="14.85546875" style="40"/>
    <col min="6" max="6" width="14" style="40"/>
    <col min="7" max="7" width="16.28515625" style="40" customWidth="1"/>
    <col min="8" max="8" width="12.42578125" style="40" customWidth="1"/>
    <col min="9" max="9" width="17.85546875" style="40"/>
    <col min="10" max="10" width="12.140625" style="40" customWidth="1"/>
    <col min="11" max="11" width="15" style="40" customWidth="1"/>
    <col min="12" max="1025" width="8.28515625" style="40"/>
  </cols>
  <sheetData>
    <row r="1" spans="1:22" ht="15.75" customHeight="1">
      <c r="F1" s="124" t="s">
        <v>119</v>
      </c>
      <c r="G1" s="124"/>
      <c r="H1" s="124"/>
      <c r="I1" s="124"/>
      <c r="J1" s="124"/>
      <c r="K1" s="124"/>
    </row>
    <row r="2" spans="1:22" ht="18.75">
      <c r="A2" s="41"/>
      <c r="B2" s="41"/>
      <c r="C2" s="41"/>
      <c r="D2" s="41"/>
      <c r="E2" s="42"/>
      <c r="F2" s="42"/>
      <c r="G2" s="42"/>
      <c r="H2" s="42"/>
      <c r="I2" s="42"/>
      <c r="J2" s="42"/>
      <c r="K2" s="42"/>
    </row>
    <row r="3" spans="1:22" ht="20.25">
      <c r="A3" s="125" t="s">
        <v>120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20.25">
      <c r="A4" s="125" t="s">
        <v>121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7.25" customHeight="1">
      <c r="A5" s="125" t="s">
        <v>122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>
      <c r="A6" s="44"/>
      <c r="B6" s="44"/>
      <c r="C6" s="44"/>
      <c r="D6" s="44"/>
      <c r="E6" s="43"/>
      <c r="F6" s="43"/>
      <c r="G6" s="43"/>
      <c r="H6" s="43"/>
      <c r="I6" s="43"/>
      <c r="J6" s="126" t="s">
        <v>123</v>
      </c>
      <c r="K6" s="126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s="47" customFormat="1" ht="96" customHeight="1">
      <c r="A7" s="127"/>
      <c r="B7" s="127"/>
      <c r="C7" s="127"/>
      <c r="D7" s="127"/>
      <c r="E7" s="45" t="s">
        <v>124</v>
      </c>
      <c r="F7" s="45" t="s">
        <v>125</v>
      </c>
      <c r="G7" s="45" t="s">
        <v>126</v>
      </c>
      <c r="H7" s="45" t="s">
        <v>127</v>
      </c>
      <c r="I7" s="45" t="s">
        <v>128</v>
      </c>
      <c r="J7" s="45" t="s">
        <v>110</v>
      </c>
      <c r="K7" s="45" t="s">
        <v>109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ht="55.5" customHeight="1">
      <c r="A8" s="128" t="s">
        <v>129</v>
      </c>
      <c r="B8" s="128"/>
      <c r="C8" s="128"/>
      <c r="D8" s="128"/>
      <c r="E8" s="48">
        <f>E9+E14+E18</f>
        <v>79.599999999999994</v>
      </c>
      <c r="F8" s="48">
        <f t="shared" ref="F8:K8" si="0">F9+F14+F18</f>
        <v>207.6</v>
      </c>
      <c r="G8" s="48">
        <f t="shared" si="0"/>
        <v>176.9</v>
      </c>
      <c r="H8" s="48">
        <f t="shared" si="0"/>
        <v>72.5</v>
      </c>
      <c r="I8" s="49">
        <f t="shared" si="0"/>
        <v>283</v>
      </c>
      <c r="J8" s="48">
        <f t="shared" si="0"/>
        <v>21.3</v>
      </c>
      <c r="K8" s="48">
        <f t="shared" si="0"/>
        <v>0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69" customHeight="1">
      <c r="A9" s="129" t="s">
        <v>130</v>
      </c>
      <c r="B9" s="129"/>
      <c r="C9" s="129"/>
      <c r="D9" s="129"/>
      <c r="E9" s="50">
        <v>58.3</v>
      </c>
      <c r="F9" s="50">
        <v>197.5</v>
      </c>
      <c r="G9" s="50">
        <v>163</v>
      </c>
      <c r="H9" s="50">
        <v>72.5</v>
      </c>
      <c r="I9" s="51">
        <v>270</v>
      </c>
      <c r="J9" s="50">
        <v>20.7</v>
      </c>
      <c r="K9" s="50">
        <v>0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18" customHeight="1">
      <c r="A10" s="52"/>
      <c r="B10" s="130" t="s">
        <v>131</v>
      </c>
      <c r="C10" s="130"/>
      <c r="D10" s="130"/>
      <c r="E10" s="53"/>
      <c r="F10" s="53"/>
      <c r="G10" s="53"/>
      <c r="H10" s="53"/>
      <c r="I10" s="54"/>
      <c r="J10" s="53"/>
      <c r="K10" s="5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>
      <c r="A11" s="52"/>
      <c r="B11" s="55"/>
      <c r="C11" s="55"/>
      <c r="D11" s="56" t="s">
        <v>132</v>
      </c>
      <c r="E11" s="57">
        <v>14</v>
      </c>
      <c r="F11" s="57">
        <v>15.1</v>
      </c>
      <c r="G11" s="57">
        <v>14</v>
      </c>
      <c r="H11" s="57">
        <v>8</v>
      </c>
      <c r="I11" s="58">
        <v>64</v>
      </c>
      <c r="J11" s="57">
        <v>4.2</v>
      </c>
      <c r="K11" s="57">
        <v>0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>
      <c r="A12" s="52"/>
      <c r="B12" s="72"/>
      <c r="C12" s="72"/>
      <c r="D12" s="73" t="s">
        <v>269</v>
      </c>
      <c r="E12" s="57">
        <v>1.4</v>
      </c>
      <c r="F12" s="57">
        <v>25.7</v>
      </c>
      <c r="G12" s="57">
        <v>21.7</v>
      </c>
      <c r="H12" s="57">
        <v>6.7</v>
      </c>
      <c r="I12" s="58">
        <v>12</v>
      </c>
      <c r="J12" s="57">
        <v>0.9</v>
      </c>
      <c r="K12" s="57">
        <v>0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>
      <c r="A13" s="59"/>
      <c r="B13" s="60"/>
      <c r="C13" s="60"/>
      <c r="D13" s="61"/>
      <c r="E13" s="62"/>
      <c r="F13" s="62"/>
      <c r="G13" s="62"/>
      <c r="H13" s="62"/>
      <c r="I13" s="63"/>
      <c r="J13" s="62"/>
      <c r="K13" s="62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21" customHeight="1">
      <c r="A14" s="129" t="s">
        <v>133</v>
      </c>
      <c r="B14" s="129"/>
      <c r="C14" s="129"/>
      <c r="D14" s="129"/>
      <c r="E14" s="50">
        <f>E16</f>
        <v>21.3</v>
      </c>
      <c r="F14" s="50">
        <f t="shared" ref="F14:K14" si="1">F16</f>
        <v>10.1</v>
      </c>
      <c r="G14" s="50">
        <f t="shared" si="1"/>
        <v>13.9</v>
      </c>
      <c r="H14" s="50">
        <f t="shared" si="1"/>
        <v>0</v>
      </c>
      <c r="I14" s="51">
        <f t="shared" si="1"/>
        <v>13</v>
      </c>
      <c r="J14" s="50">
        <f t="shared" si="1"/>
        <v>0.6</v>
      </c>
      <c r="K14" s="50">
        <f t="shared" si="1"/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18" customHeight="1">
      <c r="A15" s="52"/>
      <c r="B15" s="130" t="s">
        <v>131</v>
      </c>
      <c r="C15" s="130"/>
      <c r="D15" s="130"/>
      <c r="E15" s="64"/>
      <c r="F15" s="64"/>
      <c r="G15" s="64"/>
      <c r="H15" s="64"/>
      <c r="I15" s="65"/>
      <c r="J15" s="64"/>
      <c r="K15" s="64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>
      <c r="A16" s="52"/>
      <c r="B16" s="55"/>
      <c r="C16" s="55"/>
      <c r="D16" s="56" t="s">
        <v>134</v>
      </c>
      <c r="E16" s="66">
        <v>21.3</v>
      </c>
      <c r="F16" s="66">
        <v>10.1</v>
      </c>
      <c r="G16" s="66">
        <v>13.9</v>
      </c>
      <c r="H16" s="66">
        <v>0</v>
      </c>
      <c r="I16" s="67">
        <v>13</v>
      </c>
      <c r="J16" s="66">
        <v>0.6</v>
      </c>
      <c r="K16" s="66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>
      <c r="A17" s="59"/>
      <c r="B17" s="60"/>
      <c r="C17" s="60"/>
      <c r="D17" s="61"/>
      <c r="E17" s="62"/>
      <c r="F17" s="62"/>
      <c r="G17" s="62"/>
      <c r="H17" s="62"/>
      <c r="I17" s="63"/>
      <c r="J17" s="62"/>
      <c r="K17" s="6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ht="21" customHeight="1">
      <c r="A18" s="129" t="s">
        <v>135</v>
      </c>
      <c r="B18" s="129"/>
      <c r="C18" s="129"/>
      <c r="D18" s="129"/>
      <c r="E18" s="50">
        <v>0</v>
      </c>
      <c r="F18" s="50">
        <v>0</v>
      </c>
      <c r="G18" s="50">
        <v>0</v>
      </c>
      <c r="H18" s="50">
        <v>0</v>
      </c>
      <c r="I18" s="51">
        <v>0</v>
      </c>
      <c r="J18" s="50">
        <v>0</v>
      </c>
      <c r="K18" s="50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ht="15.75" customHeight="1">
      <c r="A19" s="52"/>
      <c r="B19" s="130" t="s">
        <v>131</v>
      </c>
      <c r="C19" s="130"/>
      <c r="D19" s="130"/>
      <c r="E19" s="53"/>
      <c r="F19" s="53"/>
      <c r="G19" s="53"/>
      <c r="H19" s="53"/>
      <c r="I19" s="54"/>
      <c r="J19" s="53"/>
      <c r="K19" s="5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>
      <c r="A20" s="52"/>
      <c r="B20" s="55"/>
      <c r="C20" s="55"/>
      <c r="D20" s="56"/>
      <c r="E20" s="57"/>
      <c r="F20" s="57"/>
      <c r="G20" s="57"/>
      <c r="H20" s="57"/>
      <c r="I20" s="58"/>
      <c r="J20" s="57"/>
      <c r="K20" s="57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>
      <c r="A21" s="59"/>
      <c r="B21" s="60"/>
      <c r="C21" s="60"/>
      <c r="D21" s="61"/>
      <c r="E21" s="62"/>
      <c r="F21" s="62"/>
      <c r="G21" s="62"/>
      <c r="H21" s="62"/>
      <c r="I21" s="63"/>
      <c r="J21" s="62"/>
      <c r="K21" s="6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ht="33.75" customHeight="1">
      <c r="A22" s="131" t="s">
        <v>268</v>
      </c>
      <c r="B22" s="131"/>
      <c r="C22" s="131"/>
      <c r="D22" s="131"/>
      <c r="E22" s="48">
        <f>E24+E28</f>
        <v>2472</v>
      </c>
      <c r="F22" s="48">
        <f t="shared" ref="F22:K22" si="2">F24+F28</f>
        <v>2503.6999999999998</v>
      </c>
      <c r="G22" s="48">
        <f t="shared" si="2"/>
        <v>230.5</v>
      </c>
      <c r="H22" s="48">
        <f t="shared" si="2"/>
        <v>1.2</v>
      </c>
      <c r="I22" s="49">
        <f t="shared" si="2"/>
        <v>2095</v>
      </c>
      <c r="J22" s="48">
        <f t="shared" si="2"/>
        <v>568.80000000000007</v>
      </c>
      <c r="K22" s="48">
        <f t="shared" si="2"/>
        <v>28.7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t="16.899999999999999" customHeight="1">
      <c r="A23" s="68"/>
      <c r="B23" s="132" t="s">
        <v>136</v>
      </c>
      <c r="C23" s="132"/>
      <c r="D23" s="132"/>
      <c r="E23" s="53"/>
      <c r="F23" s="53"/>
      <c r="G23" s="53"/>
      <c r="H23" s="53"/>
      <c r="I23" s="54"/>
      <c r="J23" s="53"/>
      <c r="K23" s="5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 ht="18.75" customHeight="1">
      <c r="A24" s="129" t="s">
        <v>137</v>
      </c>
      <c r="B24" s="129"/>
      <c r="C24" s="129"/>
      <c r="D24" s="129"/>
      <c r="E24" s="50">
        <f>E26</f>
        <v>2472</v>
      </c>
      <c r="F24" s="50">
        <f t="shared" ref="F24:K24" si="3">F26</f>
        <v>2472</v>
      </c>
      <c r="G24" s="50">
        <v>0</v>
      </c>
      <c r="H24" s="50">
        <v>0</v>
      </c>
      <c r="I24" s="51">
        <f t="shared" si="3"/>
        <v>2083</v>
      </c>
      <c r="J24" s="50">
        <f t="shared" si="3"/>
        <v>567.70000000000005</v>
      </c>
      <c r="K24" s="50">
        <f t="shared" si="3"/>
        <v>28.7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ht="18" customHeight="1">
      <c r="A25" s="52"/>
      <c r="B25" s="130" t="s">
        <v>131</v>
      </c>
      <c r="C25" s="130"/>
      <c r="D25" s="130"/>
      <c r="E25" s="53"/>
      <c r="F25" s="53"/>
      <c r="G25" s="53"/>
      <c r="H25" s="53"/>
      <c r="I25" s="54"/>
      <c r="J25" s="53"/>
      <c r="K25" s="5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45.75" customHeight="1">
      <c r="A26" s="52"/>
      <c r="B26" s="55"/>
      <c r="C26" s="55"/>
      <c r="D26" s="56" t="s">
        <v>138</v>
      </c>
      <c r="E26" s="57">
        <v>2472</v>
      </c>
      <c r="F26" s="57">
        <v>2472</v>
      </c>
      <c r="G26" s="57" t="s">
        <v>47</v>
      </c>
      <c r="H26" s="57" t="s">
        <v>47</v>
      </c>
      <c r="I26" s="58">
        <v>2083</v>
      </c>
      <c r="J26" s="57">
        <v>567.70000000000005</v>
      </c>
      <c r="K26" s="57">
        <v>28.7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>
      <c r="A27" s="59"/>
      <c r="B27" s="60"/>
      <c r="C27" s="60"/>
      <c r="D27" s="61"/>
      <c r="E27" s="62"/>
      <c r="F27" s="62"/>
      <c r="G27" s="62"/>
      <c r="H27" s="62"/>
      <c r="I27" s="63"/>
      <c r="J27" s="62"/>
      <c r="K27" s="6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21.75" customHeight="1">
      <c r="A28" s="129" t="s">
        <v>139</v>
      </c>
      <c r="B28" s="129"/>
      <c r="C28" s="129"/>
      <c r="D28" s="129"/>
      <c r="E28" s="50">
        <f>E30</f>
        <v>0</v>
      </c>
      <c r="F28" s="50">
        <f t="shared" ref="F28:K28" si="4">F30</f>
        <v>31.7</v>
      </c>
      <c r="G28" s="50">
        <f t="shared" si="4"/>
        <v>230.5</v>
      </c>
      <c r="H28" s="50">
        <f t="shared" si="4"/>
        <v>1.2</v>
      </c>
      <c r="I28" s="51">
        <f t="shared" si="4"/>
        <v>12</v>
      </c>
      <c r="J28" s="50">
        <f t="shared" si="4"/>
        <v>1.1000000000000001</v>
      </c>
      <c r="K28" s="50">
        <f t="shared" si="4"/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18.75" customHeight="1">
      <c r="A29" s="52"/>
      <c r="B29" s="130" t="s">
        <v>131</v>
      </c>
      <c r="C29" s="130"/>
      <c r="D29" s="130"/>
      <c r="E29" s="53"/>
      <c r="F29" s="53"/>
      <c r="G29" s="53"/>
      <c r="H29" s="53"/>
      <c r="I29" s="54"/>
      <c r="J29" s="53"/>
      <c r="K29" s="5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>
      <c r="A30" s="52"/>
      <c r="B30" s="55"/>
      <c r="C30" s="55"/>
      <c r="D30" s="69" t="s">
        <v>140</v>
      </c>
      <c r="E30" s="70">
        <v>0</v>
      </c>
      <c r="F30" s="57">
        <v>31.7</v>
      </c>
      <c r="G30" s="57">
        <v>230.5</v>
      </c>
      <c r="H30" s="57">
        <v>1.2</v>
      </c>
      <c r="I30" s="58">
        <v>12</v>
      </c>
      <c r="J30" s="57">
        <v>1.1000000000000001</v>
      </c>
      <c r="K30" s="57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>
      <c r="A31" s="59"/>
      <c r="B31" s="60"/>
      <c r="C31" s="60"/>
      <c r="D31" s="71"/>
      <c r="E31" s="62"/>
      <c r="F31" s="62"/>
      <c r="G31" s="62"/>
      <c r="H31" s="62"/>
      <c r="I31" s="63"/>
      <c r="J31" s="62"/>
      <c r="K31" s="6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69.75" customHeight="1">
      <c r="A32" s="131" t="s">
        <v>141</v>
      </c>
      <c r="B32" s="131"/>
      <c r="C32" s="131"/>
      <c r="D32" s="131"/>
      <c r="E32" s="48">
        <f>SUM(E34:E35)</f>
        <v>2.6</v>
      </c>
      <c r="F32" s="48">
        <f t="shared" ref="F32:K32" si="5">SUM(F34:F35)</f>
        <v>2.6</v>
      </c>
      <c r="G32" s="48">
        <f t="shared" si="5"/>
        <v>2.6</v>
      </c>
      <c r="H32" s="48">
        <f t="shared" si="5"/>
        <v>2E-3</v>
      </c>
      <c r="I32" s="49">
        <f t="shared" si="5"/>
        <v>127</v>
      </c>
      <c r="J32" s="48">
        <f t="shared" si="5"/>
        <v>9.1</v>
      </c>
      <c r="K32" s="48">
        <f t="shared" si="5"/>
        <v>5.3999999999999999E-2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ht="19.5" customHeight="1">
      <c r="A33" s="137" t="s">
        <v>131</v>
      </c>
      <c r="B33" s="137"/>
      <c r="C33" s="137"/>
      <c r="D33" s="137"/>
      <c r="E33" s="53"/>
      <c r="F33" s="53"/>
      <c r="G33" s="53"/>
      <c r="H33" s="53"/>
      <c r="I33" s="54"/>
      <c r="J33" s="53"/>
      <c r="K33" s="5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>
      <c r="A34" s="52"/>
      <c r="B34" s="55"/>
      <c r="C34" s="55"/>
      <c r="D34" s="56" t="s">
        <v>142</v>
      </c>
      <c r="E34" s="57">
        <v>2.6</v>
      </c>
      <c r="F34" s="57">
        <v>2.6</v>
      </c>
      <c r="G34" s="57">
        <v>2.6</v>
      </c>
      <c r="H34" s="57">
        <v>2E-3</v>
      </c>
      <c r="I34" s="58">
        <v>9</v>
      </c>
      <c r="J34" s="57">
        <v>0.9</v>
      </c>
      <c r="K34" s="57">
        <v>2.7E-2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ht="31.5">
      <c r="A35" s="52"/>
      <c r="B35" s="72"/>
      <c r="C35" s="72"/>
      <c r="D35" s="73" t="s">
        <v>143</v>
      </c>
      <c r="E35" s="53">
        <v>0</v>
      </c>
      <c r="F35" s="53">
        <v>0</v>
      </c>
      <c r="G35" s="53">
        <v>0</v>
      </c>
      <c r="H35" s="53">
        <v>0</v>
      </c>
      <c r="I35" s="54">
        <v>118</v>
      </c>
      <c r="J35" s="53">
        <v>8.1999999999999993</v>
      </c>
      <c r="K35" s="53">
        <v>2.7E-2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ht="16.899999999999999" customHeight="1">
      <c r="A36" s="131" t="s">
        <v>144</v>
      </c>
      <c r="B36" s="131"/>
      <c r="C36" s="131"/>
      <c r="D36" s="131"/>
      <c r="E36" s="48">
        <f>SUM(E38:E39)</f>
        <v>97.7</v>
      </c>
      <c r="F36" s="48">
        <f t="shared" ref="F36:K36" si="6">SUM(F38:F39)</f>
        <v>96.800000000000011</v>
      </c>
      <c r="G36" s="48">
        <f t="shared" si="6"/>
        <v>83.300000000000011</v>
      </c>
      <c r="H36" s="48">
        <f t="shared" si="6"/>
        <v>13.6</v>
      </c>
      <c r="I36" s="49">
        <f t="shared" si="6"/>
        <v>188</v>
      </c>
      <c r="J36" s="48">
        <f t="shared" si="6"/>
        <v>27.599999999999998</v>
      </c>
      <c r="K36" s="48">
        <f t="shared" si="6"/>
        <v>2.8000000000000001E-2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ht="19.5" customHeight="1">
      <c r="A37" s="52"/>
      <c r="B37" s="130" t="s">
        <v>131</v>
      </c>
      <c r="C37" s="130"/>
      <c r="D37" s="130"/>
      <c r="E37" s="66"/>
      <c r="F37" s="66"/>
      <c r="G37" s="66"/>
      <c r="H37" s="66"/>
      <c r="I37" s="67"/>
      <c r="J37" s="66"/>
      <c r="K37" s="66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51" customHeight="1">
      <c r="A38" s="52"/>
      <c r="B38" s="55"/>
      <c r="C38" s="55"/>
      <c r="D38" s="61" t="s">
        <v>286</v>
      </c>
      <c r="E38" s="57">
        <v>89.5</v>
      </c>
      <c r="F38" s="57">
        <v>90.9</v>
      </c>
      <c r="G38" s="57">
        <v>77.900000000000006</v>
      </c>
      <c r="H38" s="57">
        <v>13.1</v>
      </c>
      <c r="I38" s="58">
        <v>171</v>
      </c>
      <c r="J38" s="57">
        <v>25.9</v>
      </c>
      <c r="K38" s="57">
        <v>2.8000000000000001E-2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2" ht="17.25" customHeight="1">
      <c r="A39" s="59"/>
      <c r="B39" s="60"/>
      <c r="C39" s="60"/>
      <c r="D39" s="61" t="s">
        <v>145</v>
      </c>
      <c r="E39" s="57">
        <v>8.1999999999999993</v>
      </c>
      <c r="F39" s="57">
        <v>5.9</v>
      </c>
      <c r="G39" s="57">
        <v>5.4</v>
      </c>
      <c r="H39" s="57">
        <v>0.5</v>
      </c>
      <c r="I39" s="58">
        <v>17</v>
      </c>
      <c r="J39" s="57">
        <v>1.7</v>
      </c>
      <c r="K39" s="57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ht="50.25" customHeight="1">
      <c r="A40" s="131" t="s">
        <v>146</v>
      </c>
      <c r="B40" s="131"/>
      <c r="C40" s="131"/>
      <c r="D40" s="131"/>
      <c r="E40" s="48">
        <v>0</v>
      </c>
      <c r="F40" s="48">
        <v>329.3</v>
      </c>
      <c r="G40" s="48">
        <v>0</v>
      </c>
      <c r="H40" s="48">
        <v>0</v>
      </c>
      <c r="I40" s="49">
        <v>145</v>
      </c>
      <c r="J40" s="48">
        <v>9.8000000000000007</v>
      </c>
      <c r="K40" s="48">
        <v>0.1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ht="18.75" customHeight="1">
      <c r="A41" s="52"/>
      <c r="B41" s="130" t="s">
        <v>131</v>
      </c>
      <c r="C41" s="130"/>
      <c r="D41" s="130"/>
      <c r="E41" s="53"/>
      <c r="F41" s="53"/>
      <c r="G41" s="53"/>
      <c r="H41" s="53"/>
      <c r="I41" s="54"/>
      <c r="J41" s="53"/>
      <c r="K41" s="5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>
      <c r="A42" s="52"/>
      <c r="B42" s="55"/>
      <c r="C42" s="55"/>
      <c r="D42" s="56" t="s">
        <v>147</v>
      </c>
      <c r="E42" s="57">
        <v>0</v>
      </c>
      <c r="F42" s="57">
        <v>7.1</v>
      </c>
      <c r="G42" s="57">
        <v>0</v>
      </c>
      <c r="H42" s="57">
        <v>0</v>
      </c>
      <c r="I42" s="58">
        <v>37</v>
      </c>
      <c r="J42" s="57">
        <v>2.1</v>
      </c>
      <c r="K42" s="57">
        <v>0.1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>
      <c r="A43" s="52"/>
      <c r="B43" s="72"/>
      <c r="C43" s="72"/>
      <c r="D43" s="73" t="s">
        <v>148</v>
      </c>
      <c r="E43" s="57">
        <v>0</v>
      </c>
      <c r="F43" s="57">
        <v>2.2000000000000002</v>
      </c>
      <c r="G43" s="57">
        <v>0</v>
      </c>
      <c r="H43" s="57">
        <v>0</v>
      </c>
      <c r="I43" s="58">
        <v>20</v>
      </c>
      <c r="J43" s="57">
        <v>1.4</v>
      </c>
      <c r="K43" s="57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>
      <c r="A44" s="59"/>
      <c r="B44" s="60"/>
      <c r="C44" s="60"/>
      <c r="D44" s="61"/>
      <c r="E44" s="62"/>
      <c r="F44" s="62"/>
      <c r="G44" s="62"/>
      <c r="H44" s="62"/>
      <c r="I44" s="63"/>
      <c r="J44" s="62"/>
      <c r="K44" s="62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22.5" customHeight="1">
      <c r="A45" s="133" t="s">
        <v>149</v>
      </c>
      <c r="B45" s="133"/>
      <c r="C45" s="133"/>
      <c r="D45" s="133"/>
      <c r="E45" s="48">
        <v>33.700000000000003</v>
      </c>
      <c r="F45" s="48">
        <v>29.2</v>
      </c>
      <c r="G45" s="48">
        <v>28.2</v>
      </c>
      <c r="H45" s="48">
        <v>0</v>
      </c>
      <c r="I45" s="49">
        <v>2246</v>
      </c>
      <c r="J45" s="48">
        <v>325.10000000000002</v>
      </c>
      <c r="K45" s="48">
        <v>6.7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16.899999999999999" customHeight="1">
      <c r="A46" s="74"/>
      <c r="B46" s="134" t="s">
        <v>131</v>
      </c>
      <c r="C46" s="134"/>
      <c r="D46" s="134"/>
      <c r="E46" s="53"/>
      <c r="F46" s="53"/>
      <c r="G46" s="53"/>
      <c r="H46" s="53"/>
      <c r="I46" s="54"/>
      <c r="J46" s="53"/>
      <c r="K46" s="5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ht="16.899999999999999" customHeight="1">
      <c r="A47" s="74"/>
      <c r="B47" s="75"/>
      <c r="C47" s="75"/>
      <c r="D47" s="76" t="s">
        <v>150</v>
      </c>
      <c r="E47" s="57">
        <v>27.6</v>
      </c>
      <c r="F47" s="57">
        <v>23.5</v>
      </c>
      <c r="G47" s="57">
        <v>28.2</v>
      </c>
      <c r="H47" s="57">
        <v>0</v>
      </c>
      <c r="I47" s="58">
        <v>58</v>
      </c>
      <c r="J47" s="57">
        <v>6.3</v>
      </c>
      <c r="K47" s="57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ht="36" customHeight="1">
      <c r="A48" s="135" t="s">
        <v>151</v>
      </c>
      <c r="B48" s="135"/>
      <c r="C48" s="135"/>
      <c r="D48" s="135"/>
      <c r="E48" s="77">
        <f t="shared" ref="E48:K48" si="7">E8+E22+E32+E36+E40+E45</f>
        <v>2685.5999999999995</v>
      </c>
      <c r="F48" s="77">
        <f t="shared" si="7"/>
        <v>3169.2</v>
      </c>
      <c r="G48" s="77">
        <f t="shared" si="7"/>
        <v>521.5</v>
      </c>
      <c r="H48" s="77">
        <f t="shared" si="7"/>
        <v>87.301999999999992</v>
      </c>
      <c r="I48" s="114">
        <f t="shared" si="7"/>
        <v>5084</v>
      </c>
      <c r="J48" s="77">
        <f t="shared" si="7"/>
        <v>961.7</v>
      </c>
      <c r="K48" s="77">
        <f t="shared" si="7"/>
        <v>35.582000000000001</v>
      </c>
      <c r="L48" s="43"/>
      <c r="M48" s="43"/>
      <c r="N48" s="78"/>
      <c r="O48" s="43"/>
      <c r="P48" s="43"/>
      <c r="Q48" s="43"/>
      <c r="R48" s="43"/>
      <c r="S48" s="43"/>
      <c r="T48" s="43"/>
      <c r="U48" s="43"/>
      <c r="V48" s="43"/>
    </row>
    <row r="49" spans="1:22" ht="18.75" customHeight="1">
      <c r="A49" s="44"/>
      <c r="B49" s="44"/>
      <c r="C49" s="44"/>
      <c r="D49" s="44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ht="81.599999999999994" customHeight="1">
      <c r="A50" s="136" t="s">
        <v>152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</sheetData>
  <mergeCells count="29">
    <mergeCell ref="A45:D45"/>
    <mergeCell ref="B46:D46"/>
    <mergeCell ref="A48:D48"/>
    <mergeCell ref="A50:K50"/>
    <mergeCell ref="A33:D33"/>
    <mergeCell ref="A36:D36"/>
    <mergeCell ref="B37:D37"/>
    <mergeCell ref="A40:D40"/>
    <mergeCell ref="B41:D41"/>
    <mergeCell ref="A24:D24"/>
    <mergeCell ref="B25:D25"/>
    <mergeCell ref="A28:D28"/>
    <mergeCell ref="B29:D29"/>
    <mergeCell ref="A32:D32"/>
    <mergeCell ref="B15:D15"/>
    <mergeCell ref="A18:D18"/>
    <mergeCell ref="B19:D19"/>
    <mergeCell ref="A22:D22"/>
    <mergeCell ref="B23:D23"/>
    <mergeCell ref="A7:D7"/>
    <mergeCell ref="A8:D8"/>
    <mergeCell ref="A9:D9"/>
    <mergeCell ref="B10:D10"/>
    <mergeCell ref="A14:D14"/>
    <mergeCell ref="F1:K1"/>
    <mergeCell ref="A3:K3"/>
    <mergeCell ref="A4:K4"/>
    <mergeCell ref="A5:K5"/>
    <mergeCell ref="J6:K6"/>
  </mergeCells>
  <printOptions horizontalCentered="1"/>
  <pageMargins left="0.78740157480314965" right="0.39370078740157483" top="0.59055118110236227" bottom="0.59055118110236227" header="0" footer="0"/>
  <pageSetup paperSize="9" scale="64" firstPageNumber="0" fitToHeight="5" orientation="portrait" horizontalDpi="300" verticalDpi="300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view="pageBreakPreview" topLeftCell="A31" zoomScale="75" zoomScaleNormal="60" zoomScalePageLayoutView="75" workbookViewId="0">
      <selection activeCell="E43" sqref="E43"/>
    </sheetView>
  </sheetViews>
  <sheetFormatPr defaultRowHeight="12.75"/>
  <cols>
    <col min="1" max="1" width="61.7109375"/>
    <col min="2" max="2" width="18.42578125"/>
    <col min="3" max="3" width="16.7109375"/>
    <col min="4" max="4" width="15.7109375"/>
    <col min="5" max="5" width="19.5703125"/>
    <col min="6" max="6" width="21.5703125"/>
    <col min="7" max="7" width="20"/>
    <col min="8" max="8" width="22.28515625"/>
    <col min="9" max="9" width="24.28515625"/>
    <col min="10" max="1025" width="8.5703125"/>
  </cols>
  <sheetData>
    <row r="1" spans="1:23" ht="15.75">
      <c r="A1" s="40"/>
      <c r="B1" s="40"/>
      <c r="C1" s="40"/>
      <c r="D1" s="40"/>
      <c r="E1" s="40"/>
      <c r="F1" s="79"/>
      <c r="G1" s="79"/>
      <c r="H1" s="79"/>
      <c r="I1" s="80" t="s">
        <v>153</v>
      </c>
      <c r="J1" s="79"/>
    </row>
    <row r="2" spans="1:23" ht="45.75" customHeight="1">
      <c r="A2" s="138" t="s">
        <v>154</v>
      </c>
      <c r="B2" s="138"/>
      <c r="C2" s="138"/>
      <c r="D2" s="138"/>
      <c r="E2" s="138"/>
      <c r="F2" s="138"/>
      <c r="G2" s="138"/>
      <c r="H2" s="138"/>
      <c r="I2" s="138"/>
    </row>
    <row r="3" spans="1:23" ht="21" customHeight="1">
      <c r="A3" s="139" t="s">
        <v>155</v>
      </c>
      <c r="B3" s="139"/>
      <c r="C3" s="139"/>
      <c r="D3" s="139"/>
      <c r="E3" s="139"/>
      <c r="F3" s="139"/>
      <c r="G3" s="139"/>
      <c r="H3" s="139"/>
      <c r="I3" s="139"/>
    </row>
    <row r="4" spans="1:23" ht="21" customHeight="1">
      <c r="A4" s="40"/>
      <c r="B4" s="81"/>
      <c r="C4" s="40"/>
      <c r="D4" s="40"/>
      <c r="E4" s="40"/>
      <c r="F4" s="40"/>
      <c r="G4" s="40"/>
      <c r="H4" s="40"/>
      <c r="I4" s="40"/>
    </row>
    <row r="5" spans="1:23" ht="37.5" customHeight="1">
      <c r="A5" s="140" t="s">
        <v>156</v>
      </c>
      <c r="B5" s="141" t="s">
        <v>157</v>
      </c>
      <c r="C5" s="140" t="s">
        <v>158</v>
      </c>
      <c r="D5" s="140"/>
      <c r="E5" s="140"/>
      <c r="F5" s="140" t="s">
        <v>159</v>
      </c>
      <c r="G5" s="140" t="s">
        <v>160</v>
      </c>
      <c r="H5" s="140"/>
      <c r="I5" s="140" t="s">
        <v>161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ht="15.75" customHeight="1">
      <c r="A6" s="140"/>
      <c r="B6" s="141"/>
      <c r="C6" s="140"/>
      <c r="D6" s="140"/>
      <c r="E6" s="140"/>
      <c r="F6" s="140"/>
      <c r="G6" s="140" t="s">
        <v>162</v>
      </c>
      <c r="H6" s="140" t="s">
        <v>163</v>
      </c>
      <c r="I6" s="140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ht="13.5" customHeight="1">
      <c r="A7" s="140"/>
      <c r="B7" s="141"/>
      <c r="C7" s="140"/>
      <c r="D7" s="140"/>
      <c r="E7" s="140"/>
      <c r="F7" s="140"/>
      <c r="G7" s="140"/>
      <c r="H7" s="140"/>
      <c r="I7" s="140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</row>
    <row r="8" spans="1:23" ht="47.25">
      <c r="A8" s="140"/>
      <c r="B8" s="141"/>
      <c r="C8" s="45" t="s">
        <v>5</v>
      </c>
      <c r="D8" s="45" t="s">
        <v>164</v>
      </c>
      <c r="E8" s="45" t="s">
        <v>165</v>
      </c>
      <c r="F8" s="140"/>
      <c r="G8" s="140"/>
      <c r="H8" s="140"/>
      <c r="I8" s="140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</row>
    <row r="9" spans="1:23" ht="31.5">
      <c r="A9" s="83" t="s">
        <v>166</v>
      </c>
      <c r="B9" s="84" t="s">
        <v>167</v>
      </c>
      <c r="C9" s="85">
        <v>1</v>
      </c>
      <c r="D9" s="85">
        <v>2</v>
      </c>
      <c r="E9" s="85">
        <v>3</v>
      </c>
      <c r="F9" s="85">
        <v>4</v>
      </c>
      <c r="G9" s="83">
        <v>5</v>
      </c>
      <c r="H9" s="83">
        <v>6</v>
      </c>
      <c r="I9" s="85" t="s">
        <v>168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ht="15.75">
      <c r="A10" s="144" t="s">
        <v>169</v>
      </c>
      <c r="B10" s="144"/>
      <c r="C10" s="144"/>
      <c r="D10" s="144"/>
      <c r="E10" s="144"/>
      <c r="F10" s="144"/>
      <c r="G10" s="144"/>
      <c r="H10" s="144"/>
      <c r="I10" s="144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ht="15.75" customHeight="1">
      <c r="A11" s="145" t="s">
        <v>170</v>
      </c>
      <c r="B11" s="145"/>
      <c r="C11" s="145"/>
      <c r="D11" s="145"/>
      <c r="E11" s="145"/>
      <c r="F11" s="145"/>
      <c r="G11" s="145"/>
      <c r="H11" s="145"/>
      <c r="I11" s="145"/>
    </row>
    <row r="12" spans="1:23" ht="21.75" customHeight="1">
      <c r="A12" s="88" t="s">
        <v>171</v>
      </c>
      <c r="B12" s="89" t="s">
        <v>172</v>
      </c>
      <c r="C12" s="90"/>
      <c r="D12" s="90"/>
      <c r="E12" s="90"/>
      <c r="F12" s="91"/>
      <c r="G12" s="90"/>
      <c r="H12" s="90"/>
      <c r="I12" s="92"/>
    </row>
    <row r="13" spans="1:23" ht="18.75" customHeight="1">
      <c r="A13" s="88" t="s">
        <v>173</v>
      </c>
      <c r="B13" s="89" t="s">
        <v>174</v>
      </c>
      <c r="C13" s="90"/>
      <c r="D13" s="90"/>
      <c r="E13" s="90"/>
      <c r="F13" s="91"/>
      <c r="G13" s="90"/>
      <c r="H13" s="90"/>
      <c r="I13" s="92"/>
    </row>
    <row r="14" spans="1:23" ht="18.75" customHeight="1">
      <c r="A14" s="93" t="s">
        <v>175</v>
      </c>
      <c r="B14" s="94" t="s">
        <v>176</v>
      </c>
      <c r="C14" s="90" t="s">
        <v>177</v>
      </c>
      <c r="D14" s="90">
        <v>3178.5</v>
      </c>
      <c r="E14" s="90">
        <v>3101.4</v>
      </c>
      <c r="F14" s="95">
        <v>465.9</v>
      </c>
      <c r="G14" s="50">
        <f>D14*F14</f>
        <v>1480863.15</v>
      </c>
      <c r="H14" s="50">
        <f>E14*F14</f>
        <v>1444942.26</v>
      </c>
      <c r="I14" s="96">
        <f>G14/H14*100</f>
        <v>102.48597407622364</v>
      </c>
    </row>
    <row r="15" spans="1:23" ht="15.75">
      <c r="A15" s="88" t="s">
        <v>178</v>
      </c>
      <c r="B15" s="89" t="s">
        <v>179</v>
      </c>
      <c r="C15" s="90"/>
      <c r="D15" s="90"/>
      <c r="E15" s="90"/>
      <c r="F15" s="91"/>
      <c r="G15" s="90"/>
      <c r="H15" s="90"/>
      <c r="I15" s="92"/>
    </row>
    <row r="16" spans="1:23" ht="33.75" customHeight="1">
      <c r="A16" s="93" t="s">
        <v>180</v>
      </c>
      <c r="B16" s="94" t="s">
        <v>181</v>
      </c>
      <c r="C16" s="90" t="s">
        <v>177</v>
      </c>
      <c r="D16" s="90"/>
      <c r="E16" s="90"/>
      <c r="F16" s="95">
        <v>2280</v>
      </c>
      <c r="G16" s="90"/>
      <c r="H16" s="90"/>
      <c r="I16" s="96" t="e">
        <f t="shared" ref="I16:I22" si="0">G16/H16*100</f>
        <v>#DIV/0!</v>
      </c>
    </row>
    <row r="17" spans="1:9" ht="15.75">
      <c r="A17" s="93" t="s">
        <v>182</v>
      </c>
      <c r="B17" s="94" t="s">
        <v>183</v>
      </c>
      <c r="C17" s="90" t="s">
        <v>184</v>
      </c>
      <c r="D17" s="90"/>
      <c r="E17" s="90"/>
      <c r="F17" s="95">
        <v>245.95</v>
      </c>
      <c r="G17" s="90"/>
      <c r="H17" s="90"/>
      <c r="I17" s="96" t="e">
        <f t="shared" si="0"/>
        <v>#DIV/0!</v>
      </c>
    </row>
    <row r="18" spans="1:9" ht="15.75">
      <c r="A18" s="93" t="s">
        <v>185</v>
      </c>
      <c r="B18" s="94" t="s">
        <v>186</v>
      </c>
      <c r="C18" s="90" t="s">
        <v>184</v>
      </c>
      <c r="D18" s="90"/>
      <c r="E18" s="90"/>
      <c r="F18" s="95">
        <v>77.53</v>
      </c>
      <c r="G18" s="90"/>
      <c r="H18" s="90"/>
      <c r="I18" s="96" t="e">
        <f t="shared" si="0"/>
        <v>#DIV/0!</v>
      </c>
    </row>
    <row r="19" spans="1:9" ht="15.75">
      <c r="A19" s="93" t="s">
        <v>187</v>
      </c>
      <c r="B19" s="94" t="s">
        <v>188</v>
      </c>
      <c r="C19" s="90" t="s">
        <v>184</v>
      </c>
      <c r="D19" s="90"/>
      <c r="E19" s="90"/>
      <c r="F19" s="95">
        <v>324.39999999999998</v>
      </c>
      <c r="G19" s="90"/>
      <c r="H19" s="90"/>
      <c r="I19" s="96" t="e">
        <f t="shared" si="0"/>
        <v>#DIV/0!</v>
      </c>
    </row>
    <row r="20" spans="1:9" ht="15.75">
      <c r="A20" s="93" t="s">
        <v>189</v>
      </c>
      <c r="B20" s="94" t="s">
        <v>190</v>
      </c>
      <c r="C20" s="90" t="s">
        <v>184</v>
      </c>
      <c r="D20" s="90"/>
      <c r="E20" s="90"/>
      <c r="F20" s="95">
        <v>301.42</v>
      </c>
      <c r="G20" s="90"/>
      <c r="H20" s="90"/>
      <c r="I20" s="96" t="e">
        <f t="shared" si="0"/>
        <v>#DIV/0!</v>
      </c>
    </row>
    <row r="21" spans="1:9" ht="15.75">
      <c r="A21" s="93" t="s">
        <v>191</v>
      </c>
      <c r="B21" s="94" t="s">
        <v>192</v>
      </c>
      <c r="C21" s="90" t="s">
        <v>184</v>
      </c>
      <c r="D21" s="90"/>
      <c r="E21" s="90"/>
      <c r="F21" s="95">
        <v>222.7</v>
      </c>
      <c r="G21" s="90"/>
      <c r="H21" s="90"/>
      <c r="I21" s="96" t="e">
        <f t="shared" si="0"/>
        <v>#DIV/0!</v>
      </c>
    </row>
    <row r="22" spans="1:9" ht="15.75">
      <c r="A22" s="93" t="s">
        <v>193</v>
      </c>
      <c r="B22" s="94" t="s">
        <v>194</v>
      </c>
      <c r="C22" s="90" t="s">
        <v>184</v>
      </c>
      <c r="D22" s="90"/>
      <c r="E22" s="90"/>
      <c r="F22" s="95">
        <v>168.3</v>
      </c>
      <c r="G22" s="90"/>
      <c r="H22" s="90"/>
      <c r="I22" s="96" t="e">
        <f t="shared" si="0"/>
        <v>#DIV/0!</v>
      </c>
    </row>
    <row r="23" spans="1:9" ht="15.75">
      <c r="A23" s="88" t="s">
        <v>195</v>
      </c>
      <c r="B23" s="89"/>
      <c r="C23" s="86" t="s">
        <v>196</v>
      </c>
      <c r="D23" s="86" t="s">
        <v>196</v>
      </c>
      <c r="E23" s="86" t="s">
        <v>196</v>
      </c>
      <c r="F23" s="97" t="s">
        <v>196</v>
      </c>
      <c r="G23" s="48">
        <f>SUM(G13:G22)</f>
        <v>1480863.15</v>
      </c>
      <c r="H23" s="48">
        <f>SUM(H13:H22)</f>
        <v>1444942.26</v>
      </c>
      <c r="I23" s="48">
        <f>G23/H23*100</f>
        <v>102.48597407622364</v>
      </c>
    </row>
    <row r="24" spans="1:9" ht="15.75" customHeight="1">
      <c r="A24" s="145" t="s">
        <v>197</v>
      </c>
      <c r="B24" s="145"/>
      <c r="C24" s="145"/>
      <c r="D24" s="145"/>
      <c r="E24" s="145"/>
      <c r="F24" s="145"/>
      <c r="G24" s="145"/>
      <c r="H24" s="145"/>
      <c r="I24" s="145"/>
    </row>
    <row r="25" spans="1:9" ht="38.25" customHeight="1">
      <c r="A25" s="93" t="s">
        <v>198</v>
      </c>
      <c r="B25" s="94" t="s">
        <v>199</v>
      </c>
      <c r="C25" s="95" t="s">
        <v>200</v>
      </c>
      <c r="D25" s="90"/>
      <c r="E25" s="90"/>
      <c r="F25" s="95">
        <v>1700.21</v>
      </c>
      <c r="G25" s="90"/>
      <c r="H25" s="90"/>
      <c r="I25" s="96" t="e">
        <f t="shared" ref="I25:I32" si="1">G25/H25*100</f>
        <v>#DIV/0!</v>
      </c>
    </row>
    <row r="26" spans="1:9" ht="32.25" customHeight="1">
      <c r="A26" s="93" t="s">
        <v>201</v>
      </c>
      <c r="B26" s="94" t="s">
        <v>202</v>
      </c>
      <c r="C26" s="95" t="s">
        <v>200</v>
      </c>
      <c r="D26" s="90"/>
      <c r="E26" s="90"/>
      <c r="F26" s="95">
        <v>209.74</v>
      </c>
      <c r="G26" s="90"/>
      <c r="H26" s="90"/>
      <c r="I26" s="96" t="e">
        <f t="shared" si="1"/>
        <v>#DIV/0!</v>
      </c>
    </row>
    <row r="27" spans="1:9" ht="33.75" customHeight="1">
      <c r="A27" s="93" t="s">
        <v>203</v>
      </c>
      <c r="B27" s="94" t="s">
        <v>204</v>
      </c>
      <c r="C27" s="95" t="s">
        <v>200</v>
      </c>
      <c r="D27" s="90"/>
      <c r="E27" s="90"/>
      <c r="F27" s="95">
        <v>282.60000000000002</v>
      </c>
      <c r="G27" s="90"/>
      <c r="H27" s="90"/>
      <c r="I27" s="96" t="e">
        <f t="shared" si="1"/>
        <v>#DIV/0!</v>
      </c>
    </row>
    <row r="28" spans="1:9" ht="36.75" customHeight="1">
      <c r="A28" s="93" t="s">
        <v>205</v>
      </c>
      <c r="B28" s="94" t="s">
        <v>206</v>
      </c>
      <c r="C28" s="95" t="s">
        <v>207</v>
      </c>
      <c r="D28" s="90"/>
      <c r="E28" s="90"/>
      <c r="F28" s="95">
        <v>501.51</v>
      </c>
      <c r="G28" s="90"/>
      <c r="H28" s="90"/>
      <c r="I28" s="96" t="e">
        <f t="shared" si="1"/>
        <v>#DIV/0!</v>
      </c>
    </row>
    <row r="29" spans="1:9" ht="36.75" customHeight="1">
      <c r="A29" s="93" t="s">
        <v>208</v>
      </c>
      <c r="B29" s="94" t="s">
        <v>209</v>
      </c>
      <c r="C29" s="95" t="s">
        <v>207</v>
      </c>
      <c r="D29" s="90"/>
      <c r="E29" s="90"/>
      <c r="F29" s="95">
        <v>444.92</v>
      </c>
      <c r="G29" s="90"/>
      <c r="H29" s="90"/>
      <c r="I29" s="96" t="e">
        <f t="shared" si="1"/>
        <v>#DIV/0!</v>
      </c>
    </row>
    <row r="30" spans="1:9" ht="33.75" customHeight="1">
      <c r="A30" s="93" t="s">
        <v>210</v>
      </c>
      <c r="B30" s="94" t="s">
        <v>211</v>
      </c>
      <c r="C30" s="95" t="s">
        <v>207</v>
      </c>
      <c r="D30" s="90"/>
      <c r="E30" s="90"/>
      <c r="F30" s="95">
        <v>945.2</v>
      </c>
      <c r="G30" s="90"/>
      <c r="H30" s="90"/>
      <c r="I30" s="96" t="e">
        <f t="shared" si="1"/>
        <v>#DIV/0!</v>
      </c>
    </row>
    <row r="31" spans="1:9" ht="31.5" customHeight="1">
      <c r="A31" s="93" t="s">
        <v>212</v>
      </c>
      <c r="B31" s="94" t="s">
        <v>213</v>
      </c>
      <c r="C31" s="95" t="s">
        <v>207</v>
      </c>
      <c r="D31" s="90"/>
      <c r="E31" s="90"/>
      <c r="F31" s="95">
        <v>401.7</v>
      </c>
      <c r="G31" s="90"/>
      <c r="H31" s="90"/>
      <c r="I31" s="96" t="e">
        <f t="shared" si="1"/>
        <v>#DIV/0!</v>
      </c>
    </row>
    <row r="32" spans="1:9" ht="23.25" customHeight="1">
      <c r="A32" s="88" t="s">
        <v>195</v>
      </c>
      <c r="B32" s="89" t="s">
        <v>196</v>
      </c>
      <c r="C32" s="86" t="s">
        <v>196</v>
      </c>
      <c r="D32" s="86" t="s">
        <v>196</v>
      </c>
      <c r="E32" s="86" t="s">
        <v>196</v>
      </c>
      <c r="F32" s="97" t="s">
        <v>196</v>
      </c>
      <c r="G32" s="48">
        <f>SUM(G25:G31)</f>
        <v>0</v>
      </c>
      <c r="H32" s="48">
        <f>SUM(H25:H31)</f>
        <v>0</v>
      </c>
      <c r="I32" s="96" t="e">
        <f t="shared" si="1"/>
        <v>#DIV/0!</v>
      </c>
    </row>
    <row r="33" spans="1:9" ht="36" customHeight="1">
      <c r="A33" s="88" t="s">
        <v>214</v>
      </c>
      <c r="B33" s="98" t="s">
        <v>196</v>
      </c>
      <c r="C33" s="86" t="s">
        <v>196</v>
      </c>
      <c r="D33" s="86" t="s">
        <v>196</v>
      </c>
      <c r="E33" s="86" t="s">
        <v>196</v>
      </c>
      <c r="F33" s="86" t="s">
        <v>196</v>
      </c>
      <c r="G33" s="48">
        <f>G23+G32</f>
        <v>1480863.15</v>
      </c>
      <c r="H33" s="48">
        <f>H23+H32</f>
        <v>1444942.26</v>
      </c>
      <c r="I33" s="48">
        <f>G33/H33*100</f>
        <v>102.48597407622364</v>
      </c>
    </row>
    <row r="34" spans="1:9" ht="15.75" customHeight="1">
      <c r="A34" s="145" t="s">
        <v>15</v>
      </c>
      <c r="B34" s="145"/>
      <c r="C34" s="145"/>
      <c r="D34" s="145"/>
      <c r="E34" s="145"/>
      <c r="F34" s="145"/>
      <c r="G34" s="145"/>
      <c r="H34" s="145"/>
      <c r="I34" s="145"/>
    </row>
    <row r="35" spans="1:9" ht="31.5">
      <c r="A35" s="99" t="s">
        <v>215</v>
      </c>
      <c r="B35" s="94" t="s">
        <v>216</v>
      </c>
      <c r="C35" s="95" t="s">
        <v>217</v>
      </c>
      <c r="D35" s="90"/>
      <c r="E35" s="90"/>
      <c r="F35" s="95">
        <v>1340.39</v>
      </c>
      <c r="G35" s="90"/>
      <c r="H35" s="90"/>
      <c r="I35" s="100" t="e">
        <f>G35/H35*100</f>
        <v>#DIV/0!</v>
      </c>
    </row>
    <row r="36" spans="1:9" ht="38.25" customHeight="1">
      <c r="A36" s="99" t="s">
        <v>218</v>
      </c>
      <c r="B36" s="94" t="s">
        <v>219</v>
      </c>
      <c r="C36" s="95" t="s">
        <v>217</v>
      </c>
      <c r="D36" s="90"/>
      <c r="E36" s="90"/>
      <c r="F36" s="95">
        <v>925.47</v>
      </c>
      <c r="G36" s="90"/>
      <c r="H36" s="90"/>
      <c r="I36" s="100" t="e">
        <f>G36/H36*100</f>
        <v>#DIV/0!</v>
      </c>
    </row>
    <row r="37" spans="1:9" ht="24.75" customHeight="1">
      <c r="A37" s="99" t="s">
        <v>220</v>
      </c>
      <c r="B37" s="94" t="s">
        <v>221</v>
      </c>
      <c r="C37" s="95" t="s">
        <v>217</v>
      </c>
      <c r="D37" s="90"/>
      <c r="E37" s="90"/>
      <c r="F37" s="95">
        <v>252.33</v>
      </c>
      <c r="G37" s="90"/>
      <c r="H37" s="90"/>
      <c r="I37" s="100" t="e">
        <f>G37/H37*100</f>
        <v>#DIV/0!</v>
      </c>
    </row>
    <row r="38" spans="1:9" ht="15.75">
      <c r="A38" s="88" t="s">
        <v>195</v>
      </c>
      <c r="B38" s="89" t="s">
        <v>196</v>
      </c>
      <c r="C38" s="86" t="s">
        <v>196</v>
      </c>
      <c r="D38" s="86" t="s">
        <v>196</v>
      </c>
      <c r="E38" s="86" t="s">
        <v>196</v>
      </c>
      <c r="F38" s="97" t="s">
        <v>196</v>
      </c>
      <c r="G38" s="48">
        <f>SUM(G35:G37)</f>
        <v>0</v>
      </c>
      <c r="H38" s="48">
        <f>SUM(H35:H37)</f>
        <v>0</v>
      </c>
      <c r="I38" s="101" t="e">
        <f>G38/H38*100</f>
        <v>#DIV/0!</v>
      </c>
    </row>
    <row r="39" spans="1:9" ht="15.75" customHeight="1">
      <c r="A39" s="145" t="s">
        <v>222</v>
      </c>
      <c r="B39" s="145"/>
      <c r="C39" s="145"/>
      <c r="D39" s="145"/>
      <c r="E39" s="145"/>
      <c r="F39" s="145"/>
      <c r="G39" s="145"/>
      <c r="H39" s="145"/>
      <c r="I39" s="145"/>
    </row>
    <row r="40" spans="1:9" ht="15.75">
      <c r="A40" s="93" t="s">
        <v>223</v>
      </c>
      <c r="B40" s="94"/>
      <c r="C40" s="90" t="s">
        <v>224</v>
      </c>
      <c r="D40" s="90"/>
      <c r="E40" s="90"/>
      <c r="F40" s="95" t="s">
        <v>225</v>
      </c>
      <c r="G40" s="90"/>
      <c r="H40" s="90"/>
      <c r="I40" s="96" t="e">
        <f t="shared" ref="I40:I46" si="2">G40/H40*100</f>
        <v>#DIV/0!</v>
      </c>
    </row>
    <row r="41" spans="1:9" ht="15.75">
      <c r="A41" s="93" t="s">
        <v>226</v>
      </c>
      <c r="B41" s="94"/>
      <c r="C41" s="90" t="s">
        <v>224</v>
      </c>
      <c r="D41" s="90"/>
      <c r="E41" s="90"/>
      <c r="F41" s="95" t="s">
        <v>227</v>
      </c>
      <c r="G41" s="90"/>
      <c r="H41" s="90"/>
      <c r="I41" s="96" t="e">
        <f t="shared" si="2"/>
        <v>#DIV/0!</v>
      </c>
    </row>
    <row r="42" spans="1:9" ht="15.75">
      <c r="A42" s="93" t="s">
        <v>228</v>
      </c>
      <c r="B42" s="94"/>
      <c r="C42" s="90" t="s">
        <v>224</v>
      </c>
      <c r="D42" s="90"/>
      <c r="E42" s="90"/>
      <c r="F42" s="95" t="s">
        <v>229</v>
      </c>
      <c r="G42" s="90"/>
      <c r="H42" s="90"/>
      <c r="I42" s="96" t="e">
        <f t="shared" si="2"/>
        <v>#DIV/0!</v>
      </c>
    </row>
    <row r="43" spans="1:9" ht="15.75">
      <c r="A43" s="93" t="s">
        <v>230</v>
      </c>
      <c r="B43" s="94"/>
      <c r="C43" s="90" t="s">
        <v>224</v>
      </c>
      <c r="D43" s="90">
        <v>291.7</v>
      </c>
      <c r="E43" s="50">
        <v>231.8</v>
      </c>
      <c r="F43" s="95">
        <v>1500</v>
      </c>
      <c r="G43" s="50">
        <f>D43*F43</f>
        <v>437550</v>
      </c>
      <c r="H43" s="50">
        <f>E43*F43</f>
        <v>347700</v>
      </c>
      <c r="I43" s="96">
        <f t="shared" si="2"/>
        <v>125.84124245038825</v>
      </c>
    </row>
    <row r="44" spans="1:9" ht="15.75">
      <c r="A44" s="93" t="s">
        <v>231</v>
      </c>
      <c r="B44" s="94"/>
      <c r="C44" s="90" t="s">
        <v>224</v>
      </c>
      <c r="D44" s="90">
        <v>1801.6</v>
      </c>
      <c r="E44" s="90">
        <v>1783.5</v>
      </c>
      <c r="F44" s="95">
        <v>296.3</v>
      </c>
      <c r="G44" s="50">
        <f>D44*F44</f>
        <v>533814.07999999996</v>
      </c>
      <c r="H44" s="50">
        <f>E44*F44</f>
        <v>528451.05000000005</v>
      </c>
      <c r="I44" s="96">
        <f t="shared" si="2"/>
        <v>101.0148584244463</v>
      </c>
    </row>
    <row r="45" spans="1:9" ht="15.75">
      <c r="A45" s="93" t="s">
        <v>232</v>
      </c>
      <c r="B45" s="94"/>
      <c r="C45" s="90" t="s">
        <v>233</v>
      </c>
      <c r="D45" s="90"/>
      <c r="E45" s="90"/>
      <c r="F45" s="95" t="s">
        <v>234</v>
      </c>
      <c r="G45" s="90"/>
      <c r="H45" s="90"/>
      <c r="I45" s="96" t="e">
        <f t="shared" si="2"/>
        <v>#DIV/0!</v>
      </c>
    </row>
    <row r="46" spans="1:9" ht="15.75">
      <c r="A46" s="88" t="s">
        <v>195</v>
      </c>
      <c r="B46" s="89" t="s">
        <v>196</v>
      </c>
      <c r="C46" s="86" t="s">
        <v>196</v>
      </c>
      <c r="D46" s="86" t="s">
        <v>196</v>
      </c>
      <c r="E46" s="86" t="s">
        <v>196</v>
      </c>
      <c r="F46" s="97" t="s">
        <v>196</v>
      </c>
      <c r="G46" s="48">
        <f>SUM(G40:G45)</f>
        <v>971364.08</v>
      </c>
      <c r="H46" s="48">
        <f>SUM(H40:H45)</f>
        <v>876151.05</v>
      </c>
      <c r="I46" s="48">
        <f t="shared" si="2"/>
        <v>110.86719350504686</v>
      </c>
    </row>
    <row r="47" spans="1:9" ht="15.75">
      <c r="A47" s="40"/>
      <c r="B47" s="81"/>
      <c r="C47" s="40"/>
      <c r="D47" s="40"/>
      <c r="E47" s="40"/>
      <c r="F47" s="40"/>
      <c r="G47" s="40"/>
      <c r="H47" s="40"/>
      <c r="I47" s="40"/>
    </row>
    <row r="48" spans="1:9" ht="15.75">
      <c r="A48" s="142" t="s">
        <v>235</v>
      </c>
      <c r="B48" s="142"/>
      <c r="C48" s="142"/>
      <c r="D48" s="142"/>
      <c r="E48" s="142"/>
      <c r="F48" s="142"/>
      <c r="G48" s="102"/>
      <c r="H48" s="102"/>
      <c r="I48" s="102"/>
    </row>
    <row r="49" spans="1:9" ht="15.75">
      <c r="A49" s="102" t="s">
        <v>236</v>
      </c>
      <c r="B49" s="103"/>
      <c r="C49" s="102"/>
      <c r="D49" s="102"/>
      <c r="E49" s="102"/>
      <c r="F49" s="102"/>
      <c r="G49" s="102"/>
      <c r="H49" s="102"/>
      <c r="I49" s="102"/>
    </row>
    <row r="50" spans="1:9" ht="17.25" customHeight="1">
      <c r="A50" s="143" t="s">
        <v>237</v>
      </c>
      <c r="B50" s="143"/>
      <c r="C50" s="143"/>
      <c r="D50" s="143"/>
      <c r="E50" s="143"/>
      <c r="F50" s="143"/>
      <c r="G50" s="143"/>
      <c r="H50" s="143"/>
      <c r="I50" s="143"/>
    </row>
  </sheetData>
  <mergeCells count="17">
    <mergeCell ref="A48:F48"/>
    <mergeCell ref="A50:I50"/>
    <mergeCell ref="A10:I10"/>
    <mergeCell ref="A11:I11"/>
    <mergeCell ref="A24:I24"/>
    <mergeCell ref="A34:I34"/>
    <mergeCell ref="A39:I39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 horizontalCentered="1"/>
  <pageMargins left="0.59027777777777801" right="0.59027777777777801" top="0.78749999999999998" bottom="0.39374999999999999" header="0.51180555555555496" footer="0.51180555555555496"/>
  <pageSetup paperSize="9" scale="62" firstPageNumber="0" fitToHeight="2" orientation="landscape" horizontalDpi="300" verticalDpi="300" r:id="rId1"/>
  <rowBreaks count="2" manualBreakCount="2">
    <brk id="21" max="16383" man="1"/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="75" zoomScaleNormal="100" zoomScalePageLayoutView="75" workbookViewId="0">
      <selection activeCell="D15" sqref="D15"/>
    </sheetView>
  </sheetViews>
  <sheetFormatPr defaultRowHeight="12.75"/>
  <cols>
    <col min="1" max="1" width="4.85546875"/>
    <col min="2" max="2" width="36.42578125"/>
    <col min="3" max="3" width="36.42578125" customWidth="1"/>
    <col min="4" max="4" width="32.140625" customWidth="1"/>
    <col min="5" max="5" width="17.5703125"/>
    <col min="6" max="6" width="16.42578125"/>
    <col min="7" max="7" width="19"/>
    <col min="8" max="8" width="22.42578125"/>
    <col min="9" max="1025" width="8.5703125"/>
  </cols>
  <sheetData>
    <row r="1" spans="1:9" ht="19.5" customHeight="1">
      <c r="A1" s="40"/>
      <c r="B1" s="40"/>
      <c r="C1" s="40"/>
      <c r="D1" s="40"/>
      <c r="E1" s="40"/>
      <c r="F1" s="40"/>
      <c r="G1" s="104"/>
      <c r="H1" s="105" t="s">
        <v>238</v>
      </c>
      <c r="I1" s="106"/>
    </row>
    <row r="2" spans="1:9" ht="21" customHeight="1">
      <c r="A2" s="107"/>
      <c r="B2" s="107"/>
      <c r="C2" s="107"/>
      <c r="D2" s="107"/>
      <c r="E2" s="107"/>
      <c r="F2" s="107"/>
      <c r="G2" s="107"/>
      <c r="H2" s="107"/>
    </row>
    <row r="3" spans="1:9" ht="25.5" customHeight="1">
      <c r="A3" s="146" t="s">
        <v>239</v>
      </c>
      <c r="B3" s="146"/>
      <c r="C3" s="146"/>
      <c r="D3" s="146"/>
      <c r="E3" s="146"/>
      <c r="F3" s="146"/>
      <c r="G3" s="146"/>
      <c r="H3" s="146"/>
    </row>
    <row r="4" spans="1:9" ht="21.75" customHeight="1">
      <c r="A4" s="146" t="s">
        <v>240</v>
      </c>
      <c r="B4" s="146"/>
      <c r="C4" s="146"/>
      <c r="D4" s="146"/>
      <c r="E4" s="146"/>
      <c r="F4" s="146"/>
      <c r="G4" s="146"/>
      <c r="H4" s="146"/>
    </row>
    <row r="5" spans="1:9" ht="18" customHeight="1">
      <c r="A5" s="108"/>
      <c r="B5" s="108"/>
      <c r="C5" s="108"/>
      <c r="D5" s="109"/>
      <c r="E5" s="109"/>
      <c r="F5" s="109"/>
      <c r="G5" s="109"/>
      <c r="H5" s="107"/>
    </row>
    <row r="6" spans="1:9" ht="97.5" customHeight="1">
      <c r="A6" s="87" t="s">
        <v>241</v>
      </c>
      <c r="B6" s="87" t="s">
        <v>242</v>
      </c>
      <c r="C6" s="87" t="s">
        <v>243</v>
      </c>
      <c r="D6" s="87" t="s">
        <v>244</v>
      </c>
      <c r="E6" s="112" t="s">
        <v>274</v>
      </c>
      <c r="F6" s="87" t="s">
        <v>245</v>
      </c>
      <c r="G6" s="87" t="s">
        <v>246</v>
      </c>
      <c r="H6" s="87" t="s">
        <v>247</v>
      </c>
    </row>
    <row r="7" spans="1:9" ht="66.75" customHeight="1">
      <c r="A7" s="147" t="s">
        <v>248</v>
      </c>
      <c r="B7" s="110" t="s">
        <v>249</v>
      </c>
      <c r="C7" s="113" t="s">
        <v>250</v>
      </c>
      <c r="D7" s="93" t="s">
        <v>278</v>
      </c>
      <c r="E7" s="95" t="s">
        <v>251</v>
      </c>
      <c r="F7" s="90">
        <v>51.17</v>
      </c>
      <c r="G7" s="90">
        <v>4</v>
      </c>
      <c r="H7" s="90" t="s">
        <v>252</v>
      </c>
    </row>
    <row r="8" spans="1:9" ht="18" hidden="1" customHeight="1">
      <c r="A8" s="147"/>
      <c r="B8" s="111"/>
      <c r="C8" s="148" t="s">
        <v>250</v>
      </c>
      <c r="D8" s="93"/>
      <c r="E8" s="90"/>
      <c r="F8" s="90"/>
      <c r="G8" s="90"/>
      <c r="H8" s="90"/>
    </row>
    <row r="9" spans="1:9" ht="16.5" hidden="1" customHeight="1">
      <c r="A9" s="147"/>
      <c r="B9" s="111"/>
      <c r="C9" s="148"/>
      <c r="D9" s="93"/>
      <c r="E9" s="90"/>
      <c r="F9" s="90"/>
      <c r="G9" s="90"/>
      <c r="H9" s="90"/>
    </row>
    <row r="10" spans="1:9" ht="38.25" customHeight="1">
      <c r="A10" s="90" t="s">
        <v>253</v>
      </c>
      <c r="B10" s="93" t="s">
        <v>254</v>
      </c>
      <c r="C10" s="113" t="s">
        <v>270</v>
      </c>
      <c r="D10" s="93" t="s">
        <v>276</v>
      </c>
      <c r="E10" s="90">
        <v>1630</v>
      </c>
      <c r="F10" s="90">
        <v>16.036999999999999</v>
      </c>
      <c r="G10" s="90">
        <v>3</v>
      </c>
      <c r="H10" s="90" t="s">
        <v>252</v>
      </c>
    </row>
    <row r="11" spans="1:9" ht="39" customHeight="1">
      <c r="A11" s="90" t="s">
        <v>255</v>
      </c>
      <c r="B11" s="93" t="s">
        <v>256</v>
      </c>
      <c r="C11" s="113" t="s">
        <v>271</v>
      </c>
      <c r="D11" s="93" t="s">
        <v>279</v>
      </c>
      <c r="E11" s="90">
        <v>1450</v>
      </c>
      <c r="F11" s="90">
        <v>53.52</v>
      </c>
      <c r="G11" s="90">
        <v>6</v>
      </c>
      <c r="H11" s="90" t="s">
        <v>252</v>
      </c>
    </row>
    <row r="12" spans="1:9" ht="39" customHeight="1">
      <c r="A12" s="90" t="s">
        <v>257</v>
      </c>
      <c r="B12" s="93" t="s">
        <v>258</v>
      </c>
      <c r="C12" s="110" t="s">
        <v>259</v>
      </c>
      <c r="D12" s="93" t="s">
        <v>277</v>
      </c>
      <c r="E12" s="90">
        <v>1100</v>
      </c>
      <c r="F12" s="90">
        <v>28.062999999999999</v>
      </c>
      <c r="G12" s="90">
        <v>3</v>
      </c>
      <c r="H12" s="90" t="s">
        <v>252</v>
      </c>
    </row>
    <row r="13" spans="1:9" ht="52.5" customHeight="1">
      <c r="A13" s="90" t="s">
        <v>260</v>
      </c>
      <c r="B13" s="93" t="s">
        <v>261</v>
      </c>
      <c r="C13" s="113" t="s">
        <v>272</v>
      </c>
      <c r="D13" s="93" t="s">
        <v>280</v>
      </c>
      <c r="E13" s="90">
        <v>499</v>
      </c>
      <c r="F13" s="90">
        <v>16.065999999999999</v>
      </c>
      <c r="G13" s="90">
        <v>4</v>
      </c>
      <c r="H13" s="90" t="s">
        <v>252</v>
      </c>
    </row>
    <row r="14" spans="1:9" ht="50.25" customHeight="1">
      <c r="A14" s="90" t="s">
        <v>262</v>
      </c>
      <c r="B14" s="93" t="s">
        <v>263</v>
      </c>
      <c r="C14" s="113" t="s">
        <v>273</v>
      </c>
      <c r="D14" s="93" t="s">
        <v>275</v>
      </c>
      <c r="E14" s="90">
        <v>100</v>
      </c>
      <c r="F14" s="90">
        <v>16</v>
      </c>
      <c r="G14" s="90">
        <v>5</v>
      </c>
      <c r="H14" s="90" t="s">
        <v>252</v>
      </c>
    </row>
    <row r="15" spans="1:9" ht="52.5" customHeight="1">
      <c r="A15" s="90" t="s">
        <v>264</v>
      </c>
      <c r="B15" s="93" t="s">
        <v>265</v>
      </c>
      <c r="C15" s="93" t="s">
        <v>266</v>
      </c>
      <c r="D15" s="93" t="s">
        <v>278</v>
      </c>
      <c r="E15" s="90">
        <v>868</v>
      </c>
      <c r="F15" s="90">
        <v>22.215</v>
      </c>
      <c r="G15" s="90">
        <v>3</v>
      </c>
      <c r="H15" s="90" t="s">
        <v>252</v>
      </c>
    </row>
    <row r="16" spans="1:9" ht="18" hidden="1" customHeight="1">
      <c r="A16" s="90"/>
      <c r="B16" s="90"/>
      <c r="C16" s="95"/>
      <c r="D16" s="95"/>
      <c r="E16" s="90"/>
      <c r="F16" s="90"/>
      <c r="G16" s="90"/>
      <c r="H16" s="90"/>
    </row>
    <row r="17" spans="1:8" ht="18" hidden="1" customHeight="1">
      <c r="A17" s="90"/>
      <c r="B17" s="90" t="s">
        <v>267</v>
      </c>
      <c r="C17" s="95"/>
      <c r="D17" s="95"/>
      <c r="E17" s="90"/>
      <c r="F17" s="90"/>
      <c r="G17" s="90"/>
      <c r="H17" s="90"/>
    </row>
    <row r="18" spans="1:8" ht="27.75" customHeight="1">
      <c r="A18" s="149" t="s">
        <v>195</v>
      </c>
      <c r="B18" s="149"/>
      <c r="C18" s="149"/>
      <c r="D18" s="149"/>
      <c r="E18" s="86"/>
      <c r="F18" s="86">
        <f>SUM(F7:F17)</f>
        <v>203.071</v>
      </c>
      <c r="G18" s="86">
        <f>SUM(G7:G17)</f>
        <v>28</v>
      </c>
      <c r="H18" s="86"/>
    </row>
  </sheetData>
  <mergeCells count="5">
    <mergeCell ref="A3:H3"/>
    <mergeCell ref="A4:H4"/>
    <mergeCell ref="A7:A9"/>
    <mergeCell ref="C8:C9"/>
    <mergeCell ref="A18:D18"/>
  </mergeCells>
  <printOptions horizontalCentered="1"/>
  <pageMargins left="0.59055118110236227" right="0.59055118110236227" top="0.78740157480314965" bottom="0.39370078740157483" header="0" footer="0"/>
  <pageSetup paperSize="9" scale="7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LibreOffice/5.2.3.3$Windows_x86 LibreOffice_project/d54a8868f08a7b39642414cf2c8ef2f228f780cf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Windows 7</cp:lastModifiedBy>
  <cp:revision>5</cp:revision>
  <cp:lastPrinted>2017-08-16T05:38:24Z</cp:lastPrinted>
  <dcterms:created xsi:type="dcterms:W3CDTF">2006-03-06T08:26:24Z</dcterms:created>
  <dcterms:modified xsi:type="dcterms:W3CDTF">2017-08-16T05:38:56Z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